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DeAmicis\Desktop\"/>
    </mc:Choice>
  </mc:AlternateContent>
  <bookViews>
    <workbookView xWindow="0" yWindow="0" windowWidth="28800" windowHeight="11475"/>
  </bookViews>
  <sheets>
    <sheet name="BANDI-CONTRATTI_2021" sheetId="1" r:id="rId1"/>
  </sheets>
  <definedNames>
    <definedName name="_xlnm._FilterDatabase" localSheetId="0" hidden="1">'BANDI-CONTRATTI_2021'!$A$1:$H$95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6" i="1"/>
  <c r="H18" i="1"/>
  <c r="H26" i="1"/>
  <c r="H30" i="1"/>
  <c r="H32" i="1"/>
  <c r="H39" i="1"/>
  <c r="H40" i="1"/>
  <c r="H41" i="1"/>
  <c r="H43" i="1"/>
  <c r="H44" i="1"/>
  <c r="H45" i="1"/>
  <c r="H58" i="1"/>
  <c r="H60" i="1"/>
  <c r="H62" i="1"/>
  <c r="H63" i="1"/>
  <c r="H69" i="1"/>
  <c r="H70" i="1"/>
  <c r="H72" i="1"/>
  <c r="H73" i="1"/>
  <c r="H75" i="1"/>
  <c r="H76" i="1"/>
  <c r="H78" i="1"/>
  <c r="H83" i="1"/>
  <c r="H87" i="1"/>
  <c r="H88" i="1"/>
  <c r="H89" i="1"/>
  <c r="H90" i="1"/>
  <c r="H93" i="1"/>
  <c r="H95" i="1"/>
</calcChain>
</file>

<file path=xl/sharedStrings.xml><?xml version="1.0" encoding="utf-8"?>
<sst xmlns="http://schemas.openxmlformats.org/spreadsheetml/2006/main" count="717" uniqueCount="388">
  <si>
    <t>entro e non oltre n. 4 mesi dal 17/12/2021</t>
  </si>
  <si>
    <t>TELECONSYS S.p.A. (P. IVA 07059981006)</t>
  </si>
  <si>
    <t>AFFIDAMENTO DIRETTO
(richiesta di preventivo)</t>
  </si>
  <si>
    <r>
      <t>CIG: ZD33435201</t>
    </r>
    <r>
      <rPr>
        <sz val="10"/>
        <rFont val="Garamond"/>
        <family val="1"/>
      </rPr>
      <t xml:space="preserve">
fornitura di CISCO Webex Board 70</t>
    </r>
  </si>
  <si>
    <t>AREA OPERATIONS 
E CONTROLLO MERCATI</t>
  </si>
  <si>
    <t>entro e non oltre n. 30 gg dal 29/12/2021</t>
  </si>
  <si>
    <t xml:space="preserve">DIMIRA S.r.l. (PIVA 08957151213) </t>
  </si>
  <si>
    <r>
      <t>CIG: 905057311D</t>
    </r>
    <r>
      <rPr>
        <sz val="10"/>
        <rFont val="Garamond"/>
        <family val="1"/>
      </rPr>
      <t xml:space="preserve">
fornitura di prodotti software MIDA per Billing e nuovo software CUCM per servizi telefonici avanzati</t>
    </r>
  </si>
  <si>
    <t>entro e non oltre n. 3 giorni dal 14/12/2021</t>
  </si>
  <si>
    <t>R1 S.p.A. (P. IVA 05231661009)</t>
  </si>
  <si>
    <r>
      <t>CIG: Z4D34342AC</t>
    </r>
    <r>
      <rPr>
        <sz val="10"/>
        <rFont val="Garamond"/>
        <family val="1"/>
      </rPr>
      <t xml:space="preserve">
fonritura n. 50 microsoft 365 business standard</t>
    </r>
  </si>
  <si>
    <t>31/12/2021 - 31/12/2022</t>
  </si>
  <si>
    <t>PALMO S.r.l. (P. IVA 13548601007)</t>
  </si>
  <si>
    <r>
      <t>CIG: 8957310E09</t>
    </r>
    <r>
      <rPr>
        <sz val="10"/>
        <rFont val="Garamond"/>
        <family val="1"/>
      </rPr>
      <t xml:space="preserve">
fonritura e posa di n. 6 maxi schermi compensivo delle varie connessioni</t>
    </r>
  </si>
  <si>
    <t>AREA SVILUPPO E RELAZIONI ESTERNE</t>
  </si>
  <si>
    <t>29/12/2021 - 28/02/2022</t>
  </si>
  <si>
    <t>THE EUROPEAN HOUSE - AMBROSETTI S.p.A. (P.IVA 11850730158)</t>
  </si>
  <si>
    <t>AFFIDAMENTO DIRETTO</t>
  </si>
  <si>
    <r>
      <t xml:space="preserve">CIG: Z0834624FF
</t>
    </r>
    <r>
      <rPr>
        <sz val="10"/>
        <rFont val="Garamond"/>
        <family val="1"/>
      </rPr>
      <t>Incarico professionale / Supporto e strategia di comunicazione e posizionamento dell'iniziativa di promozione dei Mercati e, in particolare, quello di Roma</t>
    </r>
  </si>
  <si>
    <t>entro e non oltre 75 gg dal 14/12/2021</t>
  </si>
  <si>
    <t>CONSORZIO INNOVA Soc. Coop. (PIVA 03539261200)</t>
  </si>
  <si>
    <t>CORRELATO A GARA PRINCIPALE</t>
  </si>
  <si>
    <r>
      <t xml:space="preserve">CIG: 8259992906
</t>
    </r>
    <r>
      <rPr>
        <sz val="10"/>
        <rFont val="Garamond"/>
        <family val="1"/>
      </rPr>
      <t>Fornitura e posa in opera di n. 60 cupolini e n. 180 lucernai</t>
    </r>
  </si>
  <si>
    <t>entro e non oltre 15 gg dal 6/12/2021</t>
  </si>
  <si>
    <r>
      <t xml:space="preserve">CIG: 8259992906
</t>
    </r>
    <r>
      <rPr>
        <sz val="10"/>
        <rFont val="Garamond"/>
        <family val="1"/>
      </rPr>
      <t xml:space="preserve">Verifica periodica e rilascio del nuovo libretto metrologico </t>
    </r>
  </si>
  <si>
    <t>entro e non oltre 15 gg dal 14/12/2021</t>
  </si>
  <si>
    <r>
      <t>CIG: 8259992906</t>
    </r>
    <r>
      <rPr>
        <sz val="10"/>
        <rFont val="Garamond"/>
        <family val="1"/>
      </rPr>
      <t xml:space="preserve">
Sostituzione n. 1 UPS servizi ausiliari cabina 1 MT/BT</t>
    </r>
  </si>
  <si>
    <t>15/12/2021 - 28/01/2022</t>
  </si>
  <si>
    <t>CF PATRIZI S.r.l. (P. IVA 11084611000)</t>
  </si>
  <si>
    <t>AFFIDAMENTO DIRETTO
(correlato a contratto principale)</t>
  </si>
  <si>
    <r>
      <t xml:space="preserve">CIG: ZE23460783
</t>
    </r>
    <r>
      <rPr>
        <sz val="10"/>
        <rFont val="Garamond"/>
        <family val="1"/>
      </rPr>
      <t>Incarico professionale / assistenza per attività ipocatastali e servizi patrimoniali</t>
    </r>
  </si>
  <si>
    <t>15/12/2021 - 31/12/2022</t>
  </si>
  <si>
    <t xml:space="preserve">CERVED GROUP (P. IVA IT08587760961) </t>
  </si>
  <si>
    <r>
      <t>CIG: Z7534464D4</t>
    </r>
    <r>
      <rPr>
        <sz val="10"/>
        <rFont val="Garamond"/>
        <family val="1"/>
      </rPr>
      <t xml:space="preserve">
Servizio di verifica con monitoraggio affidabilità aziende</t>
    </r>
  </si>
  <si>
    <t>01/12/2020 - 31/12/2021</t>
  </si>
  <si>
    <r>
      <t>CIG: Z662A010C6</t>
    </r>
    <r>
      <rPr>
        <sz val="10"/>
        <rFont val="Garamond"/>
        <family val="1"/>
      </rPr>
      <t xml:space="preserve">
Servizio di verifica con monitoraggio affidabilità aziende</t>
    </r>
  </si>
  <si>
    <t>1/01/2022 - 31/12/2022</t>
  </si>
  <si>
    <t>ALFA SYSTEM S.p.A.
(P. IVA 05174111004)</t>
  </si>
  <si>
    <r>
      <t>CIG: Z9D3468CE3</t>
    </r>
    <r>
      <rPr>
        <sz val="10"/>
        <rFont val="Garamond"/>
        <family val="1"/>
      </rPr>
      <t xml:space="preserve">
Manutenzione, aggiornamento ed help desk del software Sigla, servizio di fatturazione elettronica, conservazionesostitutiva e comunicazione con lo SDI</t>
    </r>
  </si>
  <si>
    <t>AREA AMMINISTRAZIONE, FINANZA, LEGALE, ACQUISTI</t>
  </si>
  <si>
    <t>dal 20/11/2021 al 28 novembre 2022</t>
  </si>
  <si>
    <t xml:space="preserve">
EUROFISHMARKET S.r.l. (P. IVA 04588630964)</t>
  </si>
  <si>
    <r>
      <t>CIG: ZBB3351827</t>
    </r>
    <r>
      <rPr>
        <sz val="10"/>
        <rFont val="Garamond"/>
        <family val="1"/>
      </rPr>
      <t xml:space="preserve">
Progetto di miglioramento per la revisione strutturale, presentazione di progetti di sviluppo finalizzati al rilancio del mercato ittico</t>
    </r>
  </si>
  <si>
    <t>7 gg dal 29/11/2021</t>
  </si>
  <si>
    <t xml:space="preserve">
A&amp;P ELECTRICAL SERVICES S.r.l. (P. IVA 04324850165)</t>
  </si>
  <si>
    <r>
      <t xml:space="preserve">CIG: Z173411EBE
</t>
    </r>
    <r>
      <rPr>
        <sz val="10"/>
        <rFont val="Garamond"/>
        <family val="1"/>
      </rPr>
      <t>Prove scatto e registrazioni interruttori consegna distributore Areti e Cabine 1 e 3</t>
    </r>
  </si>
  <si>
    <t>dal 29/11/2021 al 28/02/2022</t>
  </si>
  <si>
    <t>PONZI S.r.l. (P. IVA 02144680390)</t>
  </si>
  <si>
    <r>
      <t xml:space="preserve">CIG: Z293411CBB
</t>
    </r>
    <r>
      <rPr>
        <sz val="10"/>
        <rFont val="Garamond"/>
        <family val="1"/>
      </rPr>
      <t>n. 2 Porte automatiche scorrevoli telescopiche TSA TOS, da mm L 2400X2500 H CAD. Classe di resistenza P4A Centro Direazionale A</t>
    </r>
  </si>
  <si>
    <t>n. 3 anni dalla data di attivazione e messa in esercizio delle colonnine</t>
  </si>
  <si>
    <t>SIRTI ENERGIA S.p.A. (P. IVA 10331420017)</t>
  </si>
  <si>
    <r>
      <t>INVITATI</t>
    </r>
    <r>
      <rPr>
        <sz val="10"/>
        <rFont val="Garamond"/>
        <family val="1"/>
      </rPr>
      <t xml:space="preserve">
CONSORZIO INNOVA Soc. Coop. (PIVA 03539261200); M.S.T. MANUTENZIONI &amp; SERVIZI TECNICI S.r.l. (P. IVA 9187351003); ELETTRICA 2013 S.r.l. (P. IVA 12185111007); SIRTI ENERGIA S.p.A. (P. IVA 10331420017); 
</t>
    </r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SIRTI ENERGIA S.p.A. (P. IVA 10331420017);</t>
    </r>
  </si>
  <si>
    <t>AFFIDAMENTO IN ECONOMIA</t>
  </si>
  <si>
    <r>
      <t xml:space="preserve">CIG: 8861741C01
</t>
    </r>
    <r>
      <rPr>
        <sz val="10"/>
        <rFont val="Garamond"/>
        <family val="1"/>
      </rPr>
      <t>Fornitura e posa in opera di n. 3 colonnine di ricarica elettrica</t>
    </r>
  </si>
  <si>
    <t>dal 6/12/2021 al 15/01/2022</t>
  </si>
  <si>
    <t>SHOP CONCEPT S.r.l. (P. IVA 1203701005)</t>
  </si>
  <si>
    <r>
      <t xml:space="preserve">CIG: Z2C33BC7BF
</t>
    </r>
    <r>
      <rPr>
        <sz val="10"/>
        <rFont val="Garamond"/>
        <family val="1"/>
      </rPr>
      <t xml:space="preserve"> Decorazione chioma albero esistente, allestimento di n. 2 alberi di Natale da interno, montaggio e smontaggio di soggetti luminosi, comprensivo di trasporto e deposito annuale</t>
    </r>
  </si>
  <si>
    <t>dal 31/12/2020 al 30/03/2024</t>
  </si>
  <si>
    <t>BDO ITALIA S.p.A. (PIVA 07722780967)</t>
  </si>
  <si>
    <r>
      <t>CIG: 8879403B26</t>
    </r>
    <r>
      <rPr>
        <sz val="10"/>
        <rFont val="Garamond"/>
        <family val="1"/>
      </rPr>
      <t xml:space="preserve">
Assistenza nelle attività operative dell'Organismo di Vigilanza e aggiornamento annuale del Modello di Organizzazione, Gestione e Controllo</t>
    </r>
  </si>
  <si>
    <t>40 gg dal 11/10/2021</t>
  </si>
  <si>
    <t>PASSION FRUIT S.r.l. (P.IVA FR77898518329)</t>
  </si>
  <si>
    <r>
      <t>CIG: Z8232D174C</t>
    </r>
    <r>
      <rPr>
        <sz val="10"/>
        <rFont val="Garamond"/>
        <family val="1"/>
      </rPr>
      <t xml:space="preserve">
Incarico Project Manager per il progetto Somaprc</t>
    </r>
  </si>
  <si>
    <t>dal 4/10/2021 al 31/12/2021</t>
  </si>
  <si>
    <t>COMUNICATIO Soc. Coop. (P. IVA 09926471005)</t>
  </si>
  <si>
    <r>
      <t>CIG: ZE8334C52D</t>
    </r>
    <r>
      <rPr>
        <sz val="10"/>
        <rFont val="Garamond"/>
        <family val="1"/>
      </rPr>
      <t xml:space="preserve">
Servizio di media relations e ufficio stampa</t>
    </r>
  </si>
  <si>
    <t>dal 10/03/2021 al 30/11/2021</t>
  </si>
  <si>
    <t>PRINCIPIUM S.r.l. (P. IVA 09421461006)</t>
  </si>
  <si>
    <r>
      <t>CIG: 6980189A2D</t>
    </r>
    <r>
      <rPr>
        <sz val="10"/>
        <rFont val="Garamond"/>
        <family val="1"/>
      </rPr>
      <t xml:space="preserve">
Proroga tecnica presidio tecnico sistemistico</t>
    </r>
  </si>
  <si>
    <t>20 gg dal 4/10/2021</t>
  </si>
  <si>
    <r>
      <t>CIG: 8259992906</t>
    </r>
    <r>
      <rPr>
        <sz val="10"/>
        <rFont val="Garamond"/>
        <family val="1"/>
      </rPr>
      <t xml:space="preserve">
Fornitura e posa in opera di pannello prefabbricato precompresso presso l'edificio grande distribuzione</t>
    </r>
  </si>
  <si>
    <t>20 gg dal 20/09/2021</t>
  </si>
  <si>
    <t>SETEC S.r.l. (P. IVA 09374391002)</t>
  </si>
  <si>
    <r>
      <t>CIG: Z2B3310B39</t>
    </r>
    <r>
      <rPr>
        <sz val="10"/>
        <rFont val="Garamond"/>
        <family val="1"/>
      </rPr>
      <t xml:space="preserve">
Fornitura e configurazione di materiale per sala videoconferenza</t>
    </r>
  </si>
  <si>
    <t>75 gg dal 14/12/2021</t>
  </si>
  <si>
    <r>
      <t>CIG: 8259992906</t>
    </r>
    <r>
      <rPr>
        <sz val="10"/>
        <rFont val="Garamond"/>
        <family val="1"/>
      </rPr>
      <t xml:space="preserve">
Fornitura e posa in opera di n. 60 cupolini e n. 180 lucermai</t>
    </r>
  </si>
  <si>
    <t>20 gg dal 21/09/2021</t>
  </si>
  <si>
    <r>
      <t>CIG: 8259992906</t>
    </r>
    <r>
      <rPr>
        <sz val="10"/>
        <rFont val="Garamond"/>
        <family val="1"/>
      </rPr>
      <t xml:space="preserve">
Servizi per controlli spessimetrici centrale ammoniaca</t>
    </r>
  </si>
  <si>
    <t>dal 5/10/2021 al 7/10/2021</t>
  </si>
  <si>
    <t>ARCHI'S COMUNICAZIONE S.r.l. (P. IVA 01984750545)</t>
  </si>
  <si>
    <r>
      <t xml:space="preserve">CIG: Z483332965
</t>
    </r>
    <r>
      <rPr>
        <sz val="10"/>
        <rFont val="Garamond"/>
        <family val="1"/>
      </rPr>
      <t xml:space="preserve"> Realizzazione e allestimento stand mq 128 Fiera Madrid 5-6-7 ottobre 2021</t>
    </r>
  </si>
  <si>
    <t>dal 15/06/2018 al 14/06/2021</t>
  </si>
  <si>
    <r>
      <t xml:space="preserve">INVITATI
</t>
    </r>
    <r>
      <rPr>
        <sz val="10"/>
        <rFont val="Garamond"/>
        <family val="1"/>
      </rPr>
      <t xml:space="preserve">PALMO S.r.l. (P.IVA 13548601007); DM3 DIGITAL MEDIA S.r.l. (07471521000);  HOLDING DIGITAL RELATIONS ADVERTISING S.r.l. (P. IVA 08422911001); CREARE E COMUNICARE S.r.l. (P. IVA 06554091006); WAY TO BLUE ITALIA S.r.l. (P. IVA 09739481001); LUNICA S.r.l. (06277011000); ARCHI'S COMUNICAZIONE S.r.l. (P. IVA 01984750545);  </t>
    </r>
    <r>
      <rPr>
        <b/>
        <sz val="10"/>
        <rFont val="Garamond"/>
        <family val="1"/>
      </rPr>
      <t xml:space="preserve">
PARTECIPANTI
</t>
    </r>
    <r>
      <rPr>
        <sz val="10"/>
        <rFont val="Garamond"/>
        <family val="1"/>
      </rPr>
      <t>ARCHI'S COMUNICAZIONE S.r.l. (P. IVA 01984750545); PALMO S.r.l. (P.IVA 13548601007); CREARE E COMUNICARE S.r.l. (P. IVA 06554091006); HOLDING DIGITAL RELATIONS ADVERTISING S.r.l. (P. IVA 08422911001);</t>
    </r>
  </si>
  <si>
    <t>PROCEDURA NEGOZIATA SENZA PREVIA PUBBLICAZIONE 
(offerta economica più vantaggiosa)</t>
  </si>
  <si>
    <r>
      <t>CIG: 7338379DE9</t>
    </r>
    <r>
      <rPr>
        <b/>
        <sz val="10"/>
        <rFont val="Garamond"/>
        <family val="1"/>
      </rPr>
      <t xml:space="preserve">
</t>
    </r>
    <r>
      <rPr>
        <sz val="10"/>
        <rFont val="Garamond"/>
        <family val="1"/>
      </rPr>
      <t>Servizi di ideazione, progettazione e realizzazione grafica della comunicazione e allestimenti fieristici</t>
    </r>
  </si>
  <si>
    <t>dal 11/01/2019 al 10/01/2022</t>
  </si>
  <si>
    <t>SAGAD - Società autotrasporti Gestione appalti Diversi S.r.l. 
(P. IVA 03887591000)</t>
  </si>
  <si>
    <r>
      <rPr>
        <b/>
        <sz val="10"/>
        <rFont val="Garamond"/>
        <family val="1"/>
      </rPr>
      <t>PARTECIPANTI</t>
    </r>
    <r>
      <rPr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29 GIUGNO SERVIZI SOC. COOP. DI PRODUZIONE E LAVORO (P. IVA 09229351003); SOCIETA' COOP. SARDA SERVIZI a r.l. (P. IVA 01323640928); A.G.A. SERVIZI S.r.l. (P. IVA 02001370853); EURORISTORAZIONE S.r.l. (P. IVA 01998810244); SOC. COOP. OMEGA SERVIZI (P. IVA 04482740653); CENTRO SERVIZI APPALTI S.r.l. (P. IVA 10484081004); SAGAD - SOCIETA' AUTOTRASPORTI GESTIONE APPALTI DIVERSI S.r.l. (P. IVA 03887591000)</t>
    </r>
  </si>
  <si>
    <t>PROCEDURA APERTA 
(offerta economica più vantaggiosa)</t>
  </si>
  <si>
    <r>
      <rPr>
        <b/>
        <sz val="10"/>
        <rFont val="Garamond"/>
        <family val="1"/>
      </rPr>
      <t>CIG: 7577670B18</t>
    </r>
    <r>
      <rPr>
        <sz val="10"/>
        <rFont val="Garamond"/>
        <family val="1"/>
      </rPr>
      <t xml:space="preserve">
Servizio di pulizia all'interbo del CENTRO AGROALIMENTARE ROMA</t>
    </r>
  </si>
  <si>
    <t>-</t>
  </si>
  <si>
    <t>dal 16/01/2019 al 15/05/2022</t>
  </si>
  <si>
    <t xml:space="preserve">S.E.A. S.r.l. - SANITÀ EMERGENZA AMBULANZE 
(P. IVA A06741821000) </t>
  </si>
  <si>
    <t>PROROGA TECNICA</t>
  </si>
  <si>
    <r>
      <t xml:space="preserve">CIG: 7563541F78
</t>
    </r>
    <r>
      <rPr>
        <sz val="10"/>
        <rFont val="Garamond"/>
        <family val="1"/>
      </rPr>
      <t xml:space="preserve">Servizi di primo soccorso all'interno del CENTRO AGROALIMENTARE ROMA </t>
    </r>
  </si>
  <si>
    <t>dal 16/01/2019 al 15/01/2022</t>
  </si>
  <si>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ITALIANA SERVIZI Coop. SOCIALE A R.L. (P. IVA 02647760806); ASSOCIAZIONE P.A. Soccorso (P. IVA 94008390588); CROCE BLU SOC. COOP. SOCIALE a r.l. (P. IVA 09567731006); MC SERVICE S.r.l. (P. IVA 00907320949); NUOVA CROCE VERDE ROMANA S.r.l. (P. IVA 03877341002); CROCE VERDE SABINA (P. IVA 90014460571); S.E.A. - SANITA' EMERGENZA AMBULANZE S.r.l. (P. IVA A06741821000) </t>
    </r>
  </si>
  <si>
    <t>01/04/2019 - 30/03/2021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</si>
  <si>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PRINCIPIUM S.r.l. (P. IVA 09421461006); IKRAN SERVICE S.r.l. (11112371007); MINERVA ELETTRONICA S.r.l. (P. IVA 3829220585); E SERVIZI S.p.A. (P. IVA 07590501008); COMEDATA S.r.l. (P. IVA 670425005);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PRINCIPIUM S.r.l. (P. IVA 09421461006); IKRAN SERVICE S.r.l. (11112371007); MINERVA ELETTRONICA S.r.l. (P. IVA 3829220585); E SERVIZI S.p.A. (P. IVA 07590501008); COMEDATA S.r.l. (P. IVA 670425005);</t>
    </r>
  </si>
  <si>
    <t>AFFIDAMENTO IN ECONOMIA
(invito presentazione offerta)</t>
  </si>
  <si>
    <r>
      <t xml:space="preserve">CIG: 6980189A2D
</t>
    </r>
    <r>
      <rPr>
        <sz val="10"/>
        <rFont val="Garamond"/>
        <family val="1"/>
      </rPr>
      <t>Servizio di presidio tecnico sistemistico</t>
    </r>
  </si>
  <si>
    <t>16/04/2021 - 30/05/2021</t>
  </si>
  <si>
    <t>SECURITAS METRONOTTE S.r.l.(P. IVA 01096291008)</t>
  </si>
  <si>
    <t>AFFIDAMENTO CORRELATO A GARA PRINCIPALE</t>
  </si>
  <si>
    <r>
      <rPr>
        <b/>
        <sz val="10"/>
        <rFont val="Garamond"/>
        <family val="1"/>
      </rPr>
      <t>CIG: 7815679657</t>
    </r>
    <r>
      <rPr>
        <sz val="10"/>
        <rFont val="Garamond"/>
        <family val="1"/>
      </rPr>
      <t xml:space="preserve">
Fornitura e posa in opera di n. 4 telecamere rilevazione targhe</t>
    </r>
  </si>
  <si>
    <t>dal 01/10/2019 al 30/09/2022</t>
  </si>
  <si>
    <t>RTI SECURITAS METRONOTTE S.r.l./LA SERVICE S.r.l. - Capofila: SECURITAS METRONOTTE S.r.l. (P. IVA 01096291008)</t>
  </si>
  <si>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SECURITAS METRONOTTE S.r.l. (P. IVA 01096291008); ISTITUTO DI VIGILANZA DELL'URBE S.p.A. (P. IVA 11548161006); ITALPOL VIGILANZA S.r.l. (P. IVA 05849251003);
COSMOPOL SECURITY S.r.l. (P. IVA 01125371003); ISTITUTO VIGILANZA SECURITAS S.r.l. (P. IVA 11273501004); SECURITY SERVICE S.r.l. (P. IVA 01281061000);
GRUPPO SECUR S.r.l. (P. IVA 10729511005); INTERNATIONAL SECURITY SERVICE VIGILANZA S.p.A. (P. IVA 10169951000); UNISECUR S.r.l. (P. IVA 14102431005);
SICURITALIA GROUP SERVICE S.C.p.A. (P. IVA 03003290131); SEVITALIA SICUREZZA S.r.l. (P. IVA 09429841001); G4 VIGILANZA S.p.A. (P. IVA 03677260980); RANGERS S.r.l. (P. IVA 00864080247)</t>
    </r>
  </si>
  <si>
    <t>PROCEDURA APERTA
(offerta economica più vantaggiosa)</t>
  </si>
  <si>
    <r>
      <t xml:space="preserve">CIG: 7815679657;
CUP: F95I19000190005
</t>
    </r>
    <r>
      <rPr>
        <sz val="10"/>
        <rFont val="Garamond"/>
        <family val="1"/>
      </rPr>
      <t>Servizi di vigilanza, sicurezza e accoglienza</t>
    </r>
  </si>
  <si>
    <t>dal 1/05/2020 al 30/04/2023</t>
  </si>
  <si>
    <t>EDENRED ITALIA S.r.l. (P. IVA 09429840151)</t>
  </si>
  <si>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EDENRED ITALIA S.r.l. (P. IVA 09429840151)</t>
    </r>
  </si>
  <si>
    <r>
      <t>CIG: 81691725FE;
CUP: F94B20000010005</t>
    </r>
    <r>
      <rPr>
        <sz val="10"/>
        <rFont val="Garamond"/>
        <family val="1"/>
      </rPr>
      <t xml:space="preserve">
Servizio di erogazione di buoni pasto</t>
    </r>
  </si>
  <si>
    <t xml:space="preserve">04/05/2020 - 03/05/2023 </t>
  </si>
  <si>
    <t>RTI Consorzio COSTELLAZIONE DI VENERE (P. IVA 08873911005) - STEELCONCRETE Consorzio Stabile (P. IVA 04231680234)</t>
  </si>
  <si>
    <r>
      <t>PARTECIPANTI</t>
    </r>
    <r>
      <rPr>
        <sz val="10"/>
        <rFont val="Garamond"/>
        <family val="1"/>
      </rPr>
      <t xml:space="preserve">
EFFICACE IMPIANTI S.r.l. (P. IVA 11465791009); LGM IMPIANTI S.r.l. (P. IVA 11280091007); RTI S.IM.E.T. S.r.l. (P. IVA 01595461003); AIR CONTROL S.r.l. (P. IVA 01864081003); RTI CONSORZIO COSTELLAZIONE DI VENERE (P. IVA 08873911005); STEELCONCRETE CONSORZIO STABILE (P. IVA 04231680234); RTI IMCO GROUPè S.r.l. (P. IVA 08933631213); CONTROLSECURITY SISTEMI DI SICUREZZA S.r.l. (P. IVA 05187291009); EDIL MOTER S.r.l. (P. IVA 01847091004); RTI IMACO S.p.A. (P. IVA 08853751009); RSI RESIDENCE SVILUPPO ITALIA S.r.l. (C.F. 01733690661); RTI LOGITEC S.c.a.r.l. (P. IVA 10112800015); I.F.M. ITALIANA FACILITY MANAGEMENT S.r.l. (P. IVA 14783531008)</t>
    </r>
  </si>
  <si>
    <r>
      <t>CIG: 8075653FA9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Realizzazione di un ambiente refrigerato a coibentazione degli stand del mercato ortofrutticolo</t>
    </r>
  </si>
  <si>
    <t>05/07/2020 - 4/07/2021</t>
  </si>
  <si>
    <t>GESTIONE SERVIZI PRIVATI (P. IVA 10304081002)</t>
  </si>
  <si>
    <r>
      <t xml:space="preserve">CIG: </t>
    </r>
    <r>
      <rPr>
        <sz val="10"/>
        <rFont val="Garamond"/>
        <family val="1"/>
      </rPr>
      <t xml:space="preserve">
Affidamento dei servizi di gestione postale</t>
    </r>
  </si>
  <si>
    <t>07/07/2020 - 07/07/2023</t>
  </si>
  <si>
    <t>WESPOLE S.p.A. (P. IVA 01230291005);</t>
  </si>
  <si>
    <r>
      <t xml:space="preserve">INVITATI
</t>
    </r>
    <r>
      <rPr>
        <sz val="10"/>
        <rFont val="Garamond"/>
        <family val="1"/>
      </rPr>
      <t>WESTPOLE S.p.A. (P. IVA 01230291005); NEXT - ERA PRIME S.r.l. (P. IVA 08957151213); VEM SISTEMI S.p.A. (P. IVA  01803850401)</t>
    </r>
    <r>
      <rPr>
        <b/>
        <sz val="10"/>
        <rFont val="Garamond"/>
        <family val="1"/>
      </rPr>
      <t xml:space="preserve">
PARTECIPANTI</t>
    </r>
    <r>
      <rPr>
        <sz val="10"/>
        <rFont val="Garamond"/>
        <family val="1"/>
      </rPr>
      <t xml:space="preserve">
WESTPOLE S.p.A. (P. IVA 01230291005); NEXT - ERA PRIME S.r.l. (P. IVA 08957151213); VEM SISTEMI S.p.A. (P. IVA  01803850401)</t>
    </r>
  </si>
  <si>
    <r>
      <t>CIG:  Z0B2D5F008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 xml:space="preserve"> Rinnovo licenze Cisco Umbrella</t>
    </r>
  </si>
  <si>
    <t>13/07/2020 - approvazione bilancio 2022
(incarico confermato con delibera CdA 13/07/2020)</t>
  </si>
  <si>
    <t>Dott. GIOVANNI MOTTURA (P. IVA 06963571002)</t>
  </si>
  <si>
    <t xml:space="preserve">AFFIDAMENTO DIRETTO </t>
  </si>
  <si>
    <r>
      <t xml:space="preserve">CIG: 8403929599
</t>
    </r>
    <r>
      <rPr>
        <sz val="10"/>
        <rFont val="Garamond"/>
        <family val="1"/>
      </rPr>
      <t>Incarico professionale / Presidente OdV e RPCT del CENTRO AGROALIMENTARE ROMA - CAR S.C.p.A.</t>
    </r>
  </si>
  <si>
    <t>01/09/2020 - 31/08/2023</t>
  </si>
  <si>
    <t>UNIDATA S.p.A. (P. IVA 06187081002)</t>
  </si>
  <si>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 
UNIDATA S.p.A. (P. IVA 06187081002);
FASTWEB S.p.A. (P. IVA 12878470157)</t>
    </r>
  </si>
  <si>
    <r>
      <t>CIG: 82436879B6;
CUP: F95C20000210005</t>
    </r>
    <r>
      <rPr>
        <sz val="10"/>
        <rFont val="Garamond"/>
        <family val="1"/>
      </rPr>
      <t xml:space="preserve">
Servizi di connettività dei sistemi telefonici e dati</t>
    </r>
  </si>
  <si>
    <t>1/01/2021 - 31/12/2024</t>
  </si>
  <si>
    <t xml:space="preserve">R.T.I. DEL PRETE S.r.l; DEL PRESTE WASTE RECYCLING S.r.l. (P. IVA 01088520596) </t>
  </si>
  <si>
    <r>
      <t>PARTECIPANTI</t>
    </r>
    <r>
      <rPr>
        <sz val="10"/>
        <rFont val="Garamond"/>
        <family val="1"/>
      </rPr>
      <t xml:space="preserve">
R.T.I. DEL PRETE S.r.l; DEL PRESTE WASTE RECYCLING S.r.l. (P. IVA 01088520596) </t>
    </r>
  </si>
  <si>
    <t xml:space="preserve"> PROCEDURA APERTA 
(Offerta economica più vantaggiosa)</t>
  </si>
  <si>
    <r>
      <t xml:space="preserve">CIG: 8188270629
</t>
    </r>
    <r>
      <rPr>
        <sz val="10"/>
        <rFont val="Garamond"/>
        <family val="1"/>
      </rPr>
      <t>Servizi di igienizzazione delle aree vendita e relative pertinenze, recupero risorse dai materiali post vendita e servizi ambientali</t>
    </r>
  </si>
  <si>
    <t>dal 24/11/2020 al 31/10/2021</t>
  </si>
  <si>
    <t>ADP Soc. Coop. (P. IVA 02014450668)</t>
  </si>
  <si>
    <t>AFFIDAMENTO DIRETTO / CORRELATO A GARA PRINCIPALE</t>
  </si>
  <si>
    <r>
      <t>CIG: 851909753D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proroga tecnica servizio di noleggio auto con conducente</t>
    </r>
  </si>
  <si>
    <t>dal 1/11/2020 al 31/10/2021</t>
  </si>
  <si>
    <r>
      <t>CIG: 851909753D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 xml:space="preserve"> Servizio di noleggio auto con conducente e servizio di conducente su altra auto. Durata 1 anno Devono essere indicati nell'offerta il canone mensile e i costi per eventuali straordinari e Km aggiuntivi</t>
    </r>
  </si>
  <si>
    <t>1/12/2020 - 30/11/2023</t>
  </si>
  <si>
    <t xml:space="preserve"> COGIFIN S.r.l.s. (P. IVA 14826311004)</t>
  </si>
  <si>
    <r>
      <t>PARTECIPANTI</t>
    </r>
    <r>
      <rPr>
        <sz val="10"/>
        <rFont val="Garamond"/>
        <family val="1"/>
      </rPr>
      <t xml:space="preserve">
Studio NARDINI S.r.l. (P. IVA 02076030564); COGIFIN S.r.l.s. (P. IVA 14826311004); ARCHÈ SOC. Coop. a r.l. (P. IVA 10437871006); MDA SERVIZI S.r.l. (P. IVA 01928870664); SALTECH S.r.l. (P. IVA 11151191001); QUALIFICA GROUP S.r.l. (P. IVA 08524261214); GE.I.S.A. S.r.l. (P. IVA 03510610656)</t>
    </r>
  </si>
  <si>
    <r>
      <t xml:space="preserve">CIG: 8170864A45;
CUP: F98F20000000005
</t>
    </r>
    <r>
      <rPr>
        <sz val="10"/>
        <rFont val="Garamond"/>
        <family val="1"/>
      </rPr>
      <t>Incarico professionale / Servizi tecnico-giuridici per l’adempimento degli obblighi in materia di sicurezza e tutela della salute dei lavoratori (RSPP) e del servizio di direzione tecnica per gas ammoniaca</t>
    </r>
  </si>
  <si>
    <r>
      <t xml:space="preserve">CIG: ZF22F46E09
</t>
    </r>
    <r>
      <rPr>
        <sz val="10"/>
        <rFont val="Garamond"/>
        <family val="1"/>
      </rPr>
      <t>Servizio di verifica aziendale</t>
    </r>
  </si>
  <si>
    <t>01/01/2021 - 31/12/2021</t>
  </si>
  <si>
    <t>Agenzia ANSA - Agenzia Nazionale Stampa Associata Soc. Coop. (P.IVA IT00876481003)</t>
  </si>
  <si>
    <t>AGENZIA ANSA - Agenzia Nazionale Stampa Associata Soc. Coop. (P.IVA IT00876481003)</t>
  </si>
  <si>
    <r>
      <rPr>
        <b/>
        <sz val="10"/>
        <rFont val="Garamond"/>
        <family val="1"/>
      </rPr>
      <t>CIG: ZD62FF0B36</t>
    </r>
    <r>
      <rPr>
        <sz val="10"/>
        <rFont val="Garamond"/>
        <family val="1"/>
      </rPr>
      <t xml:space="preserve"> 
</t>
    </r>
    <r>
      <rPr>
        <b/>
        <sz val="10"/>
        <rFont val="Garamond"/>
        <family val="1"/>
      </rPr>
      <t>CUP: F92F0002120005</t>
    </r>
    <r>
      <rPr>
        <sz val="10"/>
        <rFont val="Garamond"/>
        <family val="1"/>
      </rPr>
      <t xml:space="preserve">
Servizi di abbonamento agenzia di stampa;</t>
    </r>
  </si>
  <si>
    <t>1/01/2021 - 31/12/2023</t>
  </si>
  <si>
    <t>FASTWEB S.p.A. (PIVA 12878470157)</t>
  </si>
  <si>
    <r>
      <t xml:space="preserve">CIG: Z912FFA23C
</t>
    </r>
    <r>
      <rPr>
        <sz val="10"/>
        <rFont val="Garamond"/>
        <family val="1"/>
      </rPr>
      <t xml:space="preserve">Servizi di provider </t>
    </r>
  </si>
  <si>
    <t>CF PATRIZI S.r.l. (PIVA 11084611000)</t>
  </si>
  <si>
    <r>
      <t>CIG: ZAC2FE38DB</t>
    </r>
    <r>
      <rPr>
        <sz val="10"/>
        <rFont val="Garamond"/>
        <family val="1"/>
      </rPr>
      <t xml:space="preserve">
Incarico professionale / assistenza per attività ipocatastali e servizi patrimoniali</t>
    </r>
  </si>
  <si>
    <t>1/01/2021 - 31/12/2021</t>
  </si>
  <si>
    <t>BORSA MERCI TELEMATICA ITALIANA S.c.p.A. (PIVA 06044201009)</t>
  </si>
  <si>
    <r>
      <t>CIG: Z1B30234AE</t>
    </r>
    <r>
      <rPr>
        <sz val="10"/>
        <rFont val="Garamond"/>
        <family val="1"/>
      </rPr>
      <t xml:space="preserve">
Servizio rilevamento prezzo MOF e MIT per l'anno 2021</t>
    </r>
  </si>
  <si>
    <t>Studio Tributario Associato SCOZZESE CINOTTI (PIVA 06341451000)</t>
  </si>
  <si>
    <r>
      <t>CIG: ZF53018DEE</t>
    </r>
    <r>
      <rPr>
        <sz val="10"/>
        <rFont val="Garamond"/>
        <family val="1"/>
      </rPr>
      <t xml:space="preserve">
Incarico professionale / Assistenza in materia tributari e fiscale per l'anno 2021</t>
    </r>
  </si>
  <si>
    <t>AREA
AMMINISTRAZIONE, FINANZA, LEGALE, ACQUISTI</t>
  </si>
  <si>
    <t>01/01/2021 - termine lavori</t>
  </si>
  <si>
    <r>
      <t>CIG: ZCC2FBA7BE</t>
    </r>
    <r>
      <rPr>
        <sz val="10"/>
        <rFont val="Garamond"/>
        <family val="1"/>
      </rPr>
      <t xml:space="preserve">
Incarico professionale / aggiornamento e revisione del MOGC e attività correlate</t>
    </r>
  </si>
  <si>
    <t>STUDIO NARDINI S.r.l. (PIVA 02076030564)</t>
  </si>
  <si>
    <r>
      <t xml:space="preserve">CIG: Z8B2FB5779
</t>
    </r>
    <r>
      <rPr>
        <sz val="10"/>
        <rFont val="Garamond"/>
        <family val="1"/>
      </rPr>
      <t>Incarico professionale / Consulenza sistemi di qualità e certificazioni</t>
    </r>
  </si>
  <si>
    <t>EFFICIENCYKNOW S.r.l. 
(PIVA 12164871001)</t>
  </si>
  <si>
    <t>EFFICIENCYKNOW S.r.l. (PIVA 12164871001)</t>
  </si>
  <si>
    <r>
      <t xml:space="preserve">CIG: Z323068AE3
</t>
    </r>
    <r>
      <rPr>
        <sz val="10"/>
        <rFont val="Garamond"/>
        <family val="1"/>
      </rPr>
      <t>Incarico professionale / consulenza per assistenza rapporti con enti erogatori di servizi di luce e gas</t>
    </r>
  </si>
  <si>
    <r>
      <t xml:space="preserve">CIG: Z2A2FD9E33
</t>
    </r>
    <r>
      <rPr>
        <sz val="10"/>
        <rFont val="Garamond"/>
        <family val="1"/>
      </rPr>
      <t>Canone di assistenza software contabilità e canone annuo servizio di fatturazione elettronica, conservazione sostitutiva e comunicazione SDI-ANNO 2021</t>
    </r>
  </si>
  <si>
    <t>01/01/2021 - 31/12/2023</t>
  </si>
  <si>
    <t>FALCONIERI ROMANI di Maurizio Alessandrini Ditta Individuale (P. IVA 14436911007)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</si>
  <si>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FALCONERIA DEL VENTO di Marco Melchio Ditta Individuale (CFMLCMRC82D28F335D);</t>
    </r>
    <r>
      <rPr>
        <b/>
        <sz val="10"/>
        <color rgb="FFFF0000"/>
        <rFont val="Garamond"/>
        <family val="1"/>
      </rPr>
      <t xml:space="preserve"> </t>
    </r>
    <r>
      <rPr>
        <sz val="10"/>
        <rFont val="Garamond"/>
        <family val="1"/>
      </rPr>
      <t xml:space="preserve">FALCONIERI ROMANI di Maurizio Alessandrini Ditta Individuale (P. IVA 14436911007)
AVS S.r.l. (P. IVA 10949561004); I FALCONIERI DEL RE INS RAGIONE SOCIALE (P. IVA 01332320320);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FALCONIERI ROMANI di Maurizio Alessandrini Ditta Individuale (P. IVA 14436911007);
AVS S.r.l. (P. IVA 10949561004)</t>
    </r>
  </si>
  <si>
    <r>
      <rPr>
        <b/>
        <sz val="10"/>
        <rFont val="Garamond"/>
        <family val="1"/>
      </rPr>
      <t>CIG: 8550041509</t>
    </r>
    <r>
      <rPr>
        <sz val="10"/>
        <rFont val="Garamond"/>
        <family val="1"/>
      </rPr>
      <t xml:space="preserve">
Servizio di falconeria / allontanamento animali selvatici</t>
    </r>
  </si>
  <si>
    <t xml:space="preserve"> IGMA Soc. Coop. a r.l. (P. IVA 13100711004)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</si>
  <si>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COOPERATIVA LAVORATORI TURISMO (P. IVA 05137761002); DODO S.r.l. Unipersonale (P. IVA 03837040405)</t>
    </r>
    <r>
      <rPr>
        <sz val="10"/>
        <rFont val="Garamond"/>
        <family val="1"/>
      </rPr>
      <t xml:space="preserve">; S.I.S. SERVIZI DI IGIENE E SANITÀ PER LA PROFILASSI AMBIENTALE S.r.l. (P. IVA 01593981002); IGMA Soc. Coop. a r.l.  (P. IVA 13100711004);
C.E.SAN. S.r.l.  (P. IVA 02462950607); EUROMAC S.r.l. (P. IVA 01390501003)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S.I.S. SERVIZI DI IGIENE E SANITÀ PER LA PROFILASSI AMBIENTALE S.r.l. (P. IVA 01593981002); IGMA Soc. Coop. a r.l. (P. IVA 13100711004)</t>
    </r>
  </si>
  <si>
    <r>
      <t>CIG: 85499677F7</t>
    </r>
    <r>
      <rPr>
        <sz val="10"/>
        <rFont val="Garamond"/>
        <family val="1"/>
      </rPr>
      <t xml:space="preserve">
Servizio di Disinfestazione, Disinfezione e Derattizzazione / servizio di profilassi, monitoraggio e controllo per insetti striscianti ed interventi di disinfestazione mirata</t>
    </r>
  </si>
  <si>
    <t>Dott. VALERIO SCACCIA (P. IVA 09928191007);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</si>
  <si>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Dott. VALERIO SCACCIA (P. IVA 09928191007); STUDIO ASSOCIATO TORRESI (P. IVA 07260431007); LA SERRA FIORAVANTE  (P. IVA 06352241001)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STUDIO ASSOCIATO TORRESI (P. IVA 07260431007); Dott. VALERIO SCACCIA (P. IVA 09928191007)</t>
    </r>
  </si>
  <si>
    <t xml:space="preserve">AFFIDAMENTO IN ECONOMIA </t>
  </si>
  <si>
    <r>
      <t xml:space="preserve">CIG: 8516522847;
</t>
    </r>
    <r>
      <rPr>
        <sz val="10"/>
        <rFont val="Garamond"/>
        <family val="1"/>
      </rPr>
      <t>Incarico professionale / Servizio di elaborazione buste paga</t>
    </r>
  </si>
  <si>
    <t>UFFICIO AMMINISTRAZIONE, FINANZA, LEGALE, ACQUISTI</t>
  </si>
  <si>
    <t xml:space="preserve">01/01/2021 - 31/12/2021 </t>
  </si>
  <si>
    <t>DIGITALPA S.r.l.
(P. IVA 03553050927)</t>
  </si>
  <si>
    <r>
      <t>CIG: Z112FB63B1</t>
    </r>
    <r>
      <rPr>
        <sz val="10"/>
        <rFont val="Garamond"/>
        <family val="1"/>
      </rPr>
      <t xml:space="preserve">
Servizio di software per la gestione telematica di gare, procedure sotto soglia e albi operatori economici
</t>
    </r>
  </si>
  <si>
    <t>01/01/2021 - 31/03/2021</t>
  </si>
  <si>
    <r>
      <t xml:space="preserve">CIG: ZA42C9F91B
</t>
    </r>
    <r>
      <rPr>
        <sz val="10"/>
        <rFont val="Garamond"/>
        <family val="1"/>
      </rPr>
      <t>Attività di supporto ufficio stampa per le attività generali, istituzionali e quelle riferibili al "terzo settore"</t>
    </r>
  </si>
  <si>
    <t>28/01/2021 - 30/03/2021 (durata)</t>
  </si>
  <si>
    <t>DTG GLOBAL ENERGY S.r.l. (PIVA 03738100712)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</si>
  <si>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MST MNUTENZIONI &amp; SERVIZI TECNICI S.r.l. (PIVA 09187351003); GEL.COS. S.r.l. (PIVA 08843801005); DTG GLOBAL ENERGY S.r.l. (PIVA 03738100712)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MST MNUTENZIONI &amp; SERVIZI TECNICI S.r.l. (PIVA 09187351003); GEL.COS. S.r.l. (PIVA 08843801005); DTG GLOBAL ENERGY S.r.l. (PIVA 03738100712)</t>
    </r>
  </si>
  <si>
    <r>
      <t xml:space="preserve">CIG: 85864377F6
</t>
    </r>
    <r>
      <rPr>
        <sz val="10"/>
        <rFont val="Garamond"/>
        <family val="1"/>
      </rPr>
      <t>Fornitura e posa in opera vasca tricamerale</t>
    </r>
  </si>
  <si>
    <t>15/07/2021 - fino a conclusione del giudizio</t>
  </si>
  <si>
    <t>STUDIO LEPORE Associazione professionale (PIVA 04593601000)</t>
  </si>
  <si>
    <t>AFFIDAMENTO DIRETTO / CORRELATO A CONTRATTO DI CONSULENZA</t>
  </si>
  <si>
    <r>
      <t>CIG: Z3E302C17F</t>
    </r>
    <r>
      <rPr>
        <sz val="10"/>
        <rFont val="Garamond"/>
        <family val="1"/>
      </rPr>
      <t xml:space="preserve">
Incarico professionale </t>
    </r>
    <r>
      <rPr>
        <b/>
        <sz val="10"/>
        <rFont val="Garamond"/>
        <family val="1"/>
      </rPr>
      <t xml:space="preserve">/ </t>
    </r>
    <r>
      <rPr>
        <sz val="10"/>
        <rFont val="Garamond"/>
        <family val="1"/>
      </rPr>
      <t>Rappresentanza in giudizio e predisposizione natti a seguito di opposizione decreto ingiuntivo promosso da MAST - COFACE e INNOCENTI</t>
    </r>
  </si>
  <si>
    <t>01/02/2021 - 31/01/2022
(incarico in corso già nel 2020, scaduto il 31/01/2021 e rinnovato)</t>
  </si>
  <si>
    <r>
      <t>CIG: Z3E302C17F</t>
    </r>
    <r>
      <rPr>
        <sz val="10"/>
        <rFont val="Garamond"/>
        <family val="1"/>
      </rPr>
      <t xml:space="preserve">
Incarico professionale </t>
    </r>
    <r>
      <rPr>
        <b/>
        <sz val="10"/>
        <rFont val="Garamond"/>
        <family val="1"/>
      </rPr>
      <t xml:space="preserve">/ </t>
    </r>
    <r>
      <rPr>
        <sz val="10"/>
        <rFont val="Garamond"/>
        <family val="1"/>
      </rPr>
      <t xml:space="preserve">Assistenza legale </t>
    </r>
  </si>
  <si>
    <t>01/02/2021 - 31/12/2022
(incarico in corso già nel 2020, scaduto il 31/01/2021 e rinnovato)</t>
  </si>
  <si>
    <t>STUDIO LEPORE Associazione professionale 
(PIVA 04593601000)</t>
  </si>
  <si>
    <r>
      <t xml:space="preserve">CIG: Z80302C1A3
</t>
    </r>
    <r>
      <rPr>
        <sz val="10"/>
        <rFont val="Garamond"/>
        <family val="1"/>
      </rPr>
      <t>Incarico professionale / Assistenza legale stragiudiziale</t>
    </r>
  </si>
  <si>
    <t>15/02/2021 - 30/06/2021</t>
  </si>
  <si>
    <t>INTERMEDIA SELECTION S.r.l. (PIVA 13433520155);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</si>
  <si>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ALFA AMBIENTE CONSULTING S.r.l. (PIVA 05716551006); INTERMEDIA SELECTION S.r.l. (PIVA 13433520155); RANDSTAD ITALIA (PIVA 10538750968); MANPOWER S.r.l. (PIVA 10981420960)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INTERMEDIA SELECTION S.r.l. (PIVA 13433520155); RANDSTAD ITALIA (PIVA 10538750968); MANPOWER S.r.l. (PIVA 10981420960)</t>
    </r>
  </si>
  <si>
    <r>
      <t xml:space="preserve">CIG: Z1330291A1 </t>
    </r>
    <r>
      <rPr>
        <sz val="10"/>
        <rFont val="Garamond"/>
        <family val="1"/>
      </rPr>
      <t xml:space="preserve">
Incarico professionale / attività di selezione di personale qualificato</t>
    </r>
  </si>
  <si>
    <t>01/03/2021 - 28/02/2022</t>
  </si>
  <si>
    <t xml:space="preserve"> TELPRESS ITALIA S.r.l.
(P. IVA 00735000572)</t>
  </si>
  <si>
    <r>
      <t xml:space="preserve">CIG: Z393131DB1
</t>
    </r>
    <r>
      <rPr>
        <sz val="10"/>
        <rFont val="Garamond"/>
        <family val="1"/>
      </rPr>
      <t>Servizio di agenzia di stampa</t>
    </r>
  </si>
  <si>
    <t>01/03/2021 - 30/09/2021</t>
  </si>
  <si>
    <t>CONSULTING SERVICE
(P. IVA 04544321005)</t>
  </si>
  <si>
    <r>
      <t xml:space="preserve">CIG: 6347351FBB
</t>
    </r>
    <r>
      <rPr>
        <sz val="10"/>
        <rFont val="Garamond"/>
        <family val="1"/>
      </rPr>
      <t>Servizio per l'affidamento dei servizi di noleggio a costo copia, fornitura, gestione, conduzione, assistenza per stampanti e multifunzione - Proroga tecnica</t>
    </r>
  </si>
  <si>
    <r>
      <t xml:space="preserve">CIG: 7338379DE9
</t>
    </r>
    <r>
      <rPr>
        <sz val="10"/>
        <rFont val="Garamond"/>
        <family val="1"/>
      </rPr>
      <t>Progettazione grafica e realizzazione video istituzionale</t>
    </r>
  </si>
  <si>
    <t>03/03/2021 -10/03/2021</t>
  </si>
  <si>
    <t>DEL PRETE WASTE RECYCLING S.r.l. (P. IVA 02687640595)</t>
  </si>
  <si>
    <r>
      <t xml:space="preserve">CIG:
</t>
    </r>
    <r>
      <rPr>
        <sz val="10"/>
        <rFont val="Garamond"/>
        <family val="1"/>
      </rPr>
      <t>Servizio di rimozione rifiuti extra</t>
    </r>
  </si>
  <si>
    <t>31/03/2021 - 30/09/2021</t>
  </si>
  <si>
    <t>AFFIDAMENTO DIRETTO / CORRELATO A CONTRATTO PRINCIPALE (proroga scadenza)</t>
  </si>
  <si>
    <r>
      <t xml:space="preserve">CIG: ZA42C9F91B
</t>
    </r>
    <r>
      <rPr>
        <sz val="10"/>
        <rFont val="Garamond"/>
        <family val="1"/>
      </rPr>
      <t>Proroga attività di supporto ufficio stampa per le attività generali, istituzionali e quelle riferibili al "Terzo Settore"</t>
    </r>
  </si>
  <si>
    <t>31/03/2021 - 31/07/2021</t>
  </si>
  <si>
    <t>15/01/2021 - 30/04/2021</t>
  </si>
  <si>
    <t>M.S.T. MANUTENZIONI &amp; SERVIZI TECNICI S.r.l. (PIVA 09187351003)</t>
  </si>
  <si>
    <r>
      <t xml:space="preserve">CIG: Z5D3027E5B </t>
    </r>
    <r>
      <rPr>
        <b/>
        <sz val="10"/>
        <rFont val="Garamond"/>
        <family val="1"/>
      </rPr>
      <t xml:space="preserve">
</t>
    </r>
    <r>
      <rPr>
        <sz val="10"/>
        <rFont val="Garamond"/>
        <family val="1"/>
      </rPr>
      <t>Servizi di manutenzione / Quadro elettrico Stagno IP 65</t>
    </r>
  </si>
  <si>
    <t>AREA 
OPERATIONS E CONTROLLO MERCATI</t>
  </si>
  <si>
    <t>17/06/2021 - approvazione bilancio 31/12/2022</t>
  </si>
  <si>
    <t>Dott.ssa ALESSANDRA CARDINALE 
(P. IVA 02903090591)</t>
  </si>
  <si>
    <r>
      <t xml:space="preserve">CIG: ZDA31BE52E
</t>
    </r>
    <r>
      <rPr>
        <sz val="10"/>
        <rFont val="Garamond"/>
        <family val="1"/>
      </rPr>
      <t>Incarico professionale / Consulenza e assistenza tecnica e amministrativo-contabile nell’ambito delle interlocuzioni con i soci</t>
    </r>
  </si>
  <si>
    <t>DEEP LAB S.r.l. (P. IVA 15204671000)</t>
  </si>
  <si>
    <r>
      <t>CIG:</t>
    </r>
    <r>
      <rPr>
        <b/>
        <sz val="10"/>
        <color rgb="FFFF0000"/>
        <rFont val="Garamond"/>
        <family val="1"/>
      </rPr>
      <t xml:space="preserve"> </t>
    </r>
    <r>
      <rPr>
        <b/>
        <sz val="10"/>
        <rFont val="Garamond"/>
        <family val="1"/>
      </rPr>
      <t xml:space="preserve">
</t>
    </r>
    <r>
      <rPr>
        <sz val="10"/>
        <rFont val="Garamond"/>
        <family val="1"/>
      </rPr>
      <t>Servizio di utilizzo piattaforma "BitGood" per la gestione delle eccedenze alimentari</t>
    </r>
  </si>
  <si>
    <t>30/09/2020 - 30/06/2021</t>
  </si>
  <si>
    <t>Dott. FEDERICO NICOLAI 
(P. IVA  15808641003)</t>
  </si>
  <si>
    <r>
      <t>CIG: Z802DE507A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Incarico professionale / Assistenza per realizzazione di progetti per la crescita del CENTRO AGROALIMENTARE ROMA nel panorama agroalimentare italiano</t>
    </r>
  </si>
  <si>
    <t>AREA
 AMMINISTRAZIONE, FINANZA, LEGALE, ACQUISTI</t>
  </si>
  <si>
    <t>72 gg dal 7/01/2021</t>
  </si>
  <si>
    <t>SCB S.r.l. (P. IVA 01450180524)</t>
  </si>
  <si>
    <r>
      <t xml:space="preserve">INVITATI
</t>
    </r>
    <r>
      <rPr>
        <sz val="10"/>
        <rFont val="Garamond"/>
        <family val="1"/>
      </rPr>
      <t>S.I.P.I. 2011 S.r.l. (P.IVA 11270501007); FCA S.r.l. (P. IVA 13514411001); M&amp;M S.r.l. (P. IVA 02014880567); SCB S.r.l. (P. IVA 01450180524); GENERAL SERVICE ITALIA S.r.l. (P. IVA 03780070367); DEL DUCA MAURO S.r.l. (P. IVA 01465980595); ROMANO COSTRUZIONI S.r.l. (P. IVA 07722271215)</t>
    </r>
    <r>
      <rPr>
        <b/>
        <sz val="10"/>
        <rFont val="Garamond"/>
        <family val="1"/>
      </rPr>
      <t xml:space="preserve">
PARTECIPANTI 
</t>
    </r>
    <r>
      <rPr>
        <sz val="10"/>
        <rFont val="Garamond"/>
        <family val="1"/>
      </rPr>
      <t>S.I.P.I. 2011 S.r.l. (P.IVA 11270501007);</t>
    </r>
    <r>
      <rPr>
        <b/>
        <sz val="10"/>
        <rFont val="Garamond"/>
        <family val="1"/>
      </rPr>
      <t xml:space="preserve"> </t>
    </r>
    <r>
      <rPr>
        <sz val="10"/>
        <rFont val="Garamond"/>
        <family val="1"/>
      </rPr>
      <t xml:space="preserve">SCB S.r.l. (P. IVA 01450180524); GENERAL SERVICE ITALIA S.r.l. (P. IVA 03780070367); </t>
    </r>
  </si>
  <si>
    <r>
      <t>CIG: 88422485E1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 xml:space="preserve"> Segnaletica stradale nell'area del Centro Agroalimentare Roma, all'interno delle gallerie espositive del Mercato ortofrutticolo</t>
    </r>
  </si>
  <si>
    <t>4/10/2021 - 17/12/2021</t>
  </si>
  <si>
    <r>
      <t xml:space="preserve">INVITATI
</t>
    </r>
    <r>
      <rPr>
        <sz val="10"/>
        <rFont val="Garamond"/>
        <family val="1"/>
      </rPr>
      <t xml:space="preserve">FPM S.r.l. (P. IVA 11838971007); FCA S.r.l. (13514411001); M&amp;M S.r.l. (P. IVA 02014880567); SCB S.r.l. (P. IVA 01450180524); GENERAL SERVICE ITALIA S.r.l. (P. IVA 03780070367); </t>
    </r>
    <r>
      <rPr>
        <b/>
        <sz val="10"/>
        <rFont val="Garamond"/>
        <family val="1"/>
      </rPr>
      <t xml:space="preserve">
PARTECIPANTI 
</t>
    </r>
    <r>
      <rPr>
        <sz val="10"/>
        <rFont val="Garamond"/>
        <family val="1"/>
      </rPr>
      <t xml:space="preserve">SCB S.r.l. (P. IVA 01450180524); GENERAL SERVICE ITALIA S.r.l. (P. IVA 03780070367); </t>
    </r>
  </si>
  <si>
    <r>
      <t>CIG: 88422485E1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 xml:space="preserve"> Realizzazione segnaletica orizzontale all'interno del mercato ortofrutticolo settore est</t>
    </r>
  </si>
  <si>
    <t>10/12/2020 - 31/01/2021</t>
  </si>
  <si>
    <t>INDUSTRIE GRAFICHE INPRINTING S.r.l. 
(P. IVA 07757971002)</t>
  </si>
  <si>
    <r>
      <rPr>
        <b/>
        <sz val="10"/>
        <rFont val="Garamond"/>
        <family val="1"/>
      </rPr>
      <t xml:space="preserve">INVITATI
</t>
    </r>
    <r>
      <rPr>
        <sz val="10"/>
        <rFont val="Garamond"/>
        <family val="1"/>
      </rPr>
      <t>INDUSTRIE GRAFICHE INPRINTING S.r.l. (P. IVA 07757971002); ARCHI'S S.r.l. (P. IVA 01984750545); M&amp;M S.r.l. (P. IVA 02014880567); GEVI SERVICE ITALIA S.r.l. (P. IVA 05692741001); PALMO S.r.l. (P. IVA 13548601007);</t>
    </r>
    <r>
      <rPr>
        <b/>
        <sz val="10"/>
        <rFont val="Garamond"/>
        <family val="1"/>
      </rPr>
      <t xml:space="preserve">
PARTECIPANTI</t>
    </r>
    <r>
      <rPr>
        <sz val="10"/>
        <rFont val="Garamond"/>
        <family val="1"/>
      </rPr>
      <t xml:space="preserve">
 INDUSTRIE GRAFICHE INPRINTING S.r.l. (P. IVA 07757971002); PALMO S.r.l. (P. IVA 13548601007); ARCHI'S S.r.l. (P. IVA 01984750545); </t>
    </r>
  </si>
  <si>
    <r>
      <t>CIG: Z912F4E7F1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Brandizzazione camion "Cuor di CAR"</t>
    </r>
  </si>
  <si>
    <t>15/07/2021 - al termine dei lavori</t>
  </si>
  <si>
    <t>Ing. CARLO ZIMATORE (P. IVA 10647860583)</t>
  </si>
  <si>
    <r>
      <t>CIG: Z8E2F18C3E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Incarico professionale / integrazione attività di sorveglianza adeguamento funzionale MIT</t>
    </r>
  </si>
  <si>
    <t>10/11/2020 - termine lavori</t>
  </si>
  <si>
    <r>
      <t>CIG: Z8E2F18C3E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>Incarico professionale / attività di sorveglianza adeguamento funzionale MIT</t>
    </r>
  </si>
  <si>
    <t>12/10/2020 - termine dei lavori</t>
  </si>
  <si>
    <t>DELOITTE FINANCIAL ADVISORY S.r.l.
(P. IVA 03644260964)</t>
  </si>
  <si>
    <r>
      <t xml:space="preserve">CIG: 846640064C
</t>
    </r>
    <r>
      <rPr>
        <sz val="10"/>
        <rFont val="Garamond"/>
        <family val="1"/>
      </rPr>
      <t>Incarico professionale / Redazione Piano Industriale/Business Plan 2020-2023 del CENTRO AGROALIMENTARE ROMA - CAR S.C.p.A.</t>
    </r>
  </si>
  <si>
    <t>9/10/2020 - ottobre 2021</t>
  </si>
  <si>
    <t>Studio Legale GIANNI, ORIGONI, GRIPPO &amp; PARTNERS
(P. IVA 01535691008)</t>
  </si>
  <si>
    <r>
      <t>CIG: 8446533B86</t>
    </r>
    <r>
      <rPr>
        <b/>
        <sz val="10"/>
        <color rgb="FFFF0000"/>
        <rFont val="Garamond"/>
        <family val="1"/>
      </rPr>
      <t xml:space="preserve">
</t>
    </r>
    <r>
      <rPr>
        <sz val="10"/>
        <rFont val="Garamond"/>
        <family val="1"/>
      </rPr>
      <t xml:space="preserve">Incarico professionale / Servizi di consulenza legale per il progetto di ampliamento in materia di diritto amministrativo, immobiliare, societario e di supporto alle operazioni di carattere finanziario </t>
    </r>
  </si>
  <si>
    <t>90 gg dal 5/10/2020</t>
  </si>
  <si>
    <t>AURELIA RESTAURI S.r.l. unipersonale (P. IVA 10568431000)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</si>
  <si>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AURELIA RESTAURI S.r.l. unipersonale (P. IVA 10568431000); ERMA S.r.l. (P. IVA IT01577891003); IMPRESA ALESSANDRINI PEPPINO (P. IVA 03991381009); CERAMICA EDIL CONCORDIA S.r.l. (P. IVA 00262500564)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ERMA S.r.l. (P. IVA IT01577891003); AURELIA RESTAURI S.r.l. unipersonale (P. IVA 10568431000)</t>
    </r>
  </si>
  <si>
    <r>
      <t xml:space="preserve">CIG: 844505797E
</t>
    </r>
    <r>
      <rPr>
        <sz val="10"/>
        <rFont val="Garamond"/>
        <family val="1"/>
      </rPr>
      <t>Indagini territoriali nuova area mercato</t>
    </r>
  </si>
  <si>
    <t>5/10/2020 - ottobre 2021</t>
  </si>
  <si>
    <t xml:space="preserve"> RD'A INGEGNERIA E ARCHITETTURA
(P. IVA 14289091002)</t>
  </si>
  <si>
    <r>
      <t xml:space="preserve">CIG: Z5A2D3765F
</t>
    </r>
    <r>
      <rPr>
        <sz val="10"/>
        <rFont val="Garamond"/>
        <family val="1"/>
      </rPr>
      <t>Incarico professionale / Diagnosi energetica / redazione progetto energetico secondo la norma UNI CEI EN-16247</t>
    </r>
  </si>
  <si>
    <t>90 gg dal 4/01/2021</t>
  </si>
  <si>
    <t xml:space="preserve">C.E.S.A. S.r.l. (P. IVA 03792971008) </t>
  </si>
  <si>
    <r>
      <rPr>
        <b/>
        <sz val="10"/>
        <rFont val="Garamond"/>
        <family val="1"/>
      </rPr>
      <t xml:space="preserve">INVITATI
</t>
    </r>
    <r>
      <rPr>
        <sz val="10"/>
        <rFont val="Garamond"/>
        <family val="1"/>
      </rPr>
      <t xml:space="preserve">C.E.S.A. S.r.l. (P.IVA 00351390786); COSMAV S.r.l. (P. IVA 12506041008); GI.FE. COSTRUZIONI S.r.l. (P. IVA 08074030589); MARIO CIPRIANI S.r.l. (P. IVA 10740281000); O. CI. MA. S.r.l. (P. IVA 01165330661) </t>
    </r>
    <r>
      <rPr>
        <b/>
        <sz val="10"/>
        <rFont val="Garamond"/>
        <family val="1"/>
      </rPr>
      <t xml:space="preserve">
PARTECIPANTI</t>
    </r>
    <r>
      <rPr>
        <sz val="10"/>
        <rFont val="Garamond"/>
        <family val="1"/>
      </rPr>
      <t xml:space="preserve">
 C.E.S.A. S.r.l. (P.IVA 00351390786); COSMAV S.r.l. (P. IVA 12506041008); GI.FE. COSTRUZIONI S.r.l. (P. IVA 08074030589); MARIO CIPRIANI S.r.l. (P. IVA 10740281000); O. CI. MA. S.r.l. (P. IVA 01165330661) </t>
    </r>
  </si>
  <si>
    <t>PROCEDURA NEGOZIATA 
(Offerta economica minor prezzo)</t>
  </si>
  <si>
    <r>
      <t>CIG:  84984896FA;
CUP:  F92F20000200005</t>
    </r>
    <r>
      <rPr>
        <sz val="10"/>
        <rFont val="Garamond"/>
        <family val="1"/>
      </rPr>
      <t xml:space="preserve">
Lavori di realizzazione e completamento della nuova viabilità dell'area "N" </t>
    </r>
  </si>
  <si>
    <t>dal 4/05/2020 al 30/04/2023 (dopo emissione certificato di collaudo)</t>
  </si>
  <si>
    <t>Ing. UMBERTO GIANOLLA 
(P.IVA 01675770596)</t>
  </si>
  <si>
    <r>
      <t xml:space="preserve">CIG: Z4D2C81DA9
</t>
    </r>
    <r>
      <rPr>
        <sz val="10"/>
        <rFont val="Garamond"/>
        <family val="1"/>
      </rPr>
      <t>Incarico professionale / Direzione lavori e coordinamento sicurezza lavori di coibentazione celle frigo</t>
    </r>
  </si>
  <si>
    <t>dal 1/10/2019 al 30/09/2022</t>
  </si>
  <si>
    <t>LEASYS S.p.A (P. IVA 06714021000)</t>
  </si>
  <si>
    <r>
      <rPr>
        <b/>
        <sz val="10"/>
        <rFont val="Garamond"/>
        <family val="1"/>
      </rPr>
      <t>CIG: ZBE29052241</t>
    </r>
    <r>
      <rPr>
        <sz val="10"/>
        <rFont val="Garamond"/>
        <family val="1"/>
      </rPr>
      <t xml:space="preserve">
Noleggio auto</t>
    </r>
  </si>
  <si>
    <t>29/07/2021 - 30/08/2021</t>
  </si>
  <si>
    <t>DTG GLOBAL ENERGY S.r.l. (P. IVA 03738100712)</t>
  </si>
  <si>
    <r>
      <t xml:space="preserve">CIG: ZBD327FB91
</t>
    </r>
    <r>
      <rPr>
        <sz val="10"/>
        <rFont val="Garamond"/>
        <family val="1"/>
      </rPr>
      <t xml:space="preserve">Fornitura e posa in opera collegamento elettrico box 21, 22, 23 e 24 </t>
    </r>
  </si>
  <si>
    <t>31/08/2021 - 31/07/2022</t>
  </si>
  <si>
    <t>PROTOS S.p.A. (P. IVA 05122981003)</t>
  </si>
  <si>
    <r>
      <t xml:space="preserve">CIG: 884907360C
</t>
    </r>
    <r>
      <rPr>
        <sz val="10"/>
        <rFont val="Garamond"/>
        <family val="1"/>
      </rPr>
      <t>Incarico professionale / Servizi di project management per il nuovo hub strategico del CENTRO AGROALIMENTARE ROMA - CAR S.C.p.A.</t>
    </r>
  </si>
  <si>
    <t>dal 27/07/2021 al 31/12/2021</t>
  </si>
  <si>
    <t xml:space="preserve"> AD SERVICE 2009 S.r.l.
(P. IVA 10514961001)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</si>
  <si>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AD SERVICE 2009 S.r.l. (P. IVA 10514961001); ECOFIVE S.r.l. (P. IVA 08176311002);
ANTICIMEX S.r.l. (P. IVA 08046760966); IGMA – Soc. Coop. a. r.l. (13100711004);
ZUCCHET SERVICE S.r.l. (P. IVA 09837781005)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IGMA – Soc. Coop. a. r.l. (13100711004); AD SERVICE 2009 S.r.l. (P. IVA 10514961001); ANTICIMEX S.r.l. (P. IVA 08046760966);</t>
    </r>
  </si>
  <si>
    <r>
      <t>CIG: 88317731A4</t>
    </r>
    <r>
      <rPr>
        <sz val="10"/>
        <rFont val="Garamond"/>
        <family val="1"/>
      </rPr>
      <t xml:space="preserve">
Fornitura e posa in opera di reti anti volatili</t>
    </r>
  </si>
  <si>
    <t>27/07/2021 - 31/12/2021</t>
  </si>
  <si>
    <r>
      <t xml:space="preserve">CIG: 88448075A2
</t>
    </r>
    <r>
      <rPr>
        <sz val="10"/>
        <rFont val="Garamond"/>
        <family val="1"/>
      </rPr>
      <t>Incarico professionale / Assistenza per le attività necessarie allo studio di fattibilità economico - finanziaria progetto ampliamento del CENTRO AGROALIMENTARE ROMA - CAR S.C.p.A.</t>
    </r>
  </si>
  <si>
    <t>23/07/2021 - 31/08/2021</t>
  </si>
  <si>
    <t xml:space="preserve"> API - Assistenza Pesatura Industriale S.r.l.
(P. IVA 08340721003)</t>
  </si>
  <si>
    <t xml:space="preserve"> API - ASSISTENZA PESATURA INDUSTRIALE S.r.l.
(P. IVA 08340721003)</t>
  </si>
  <si>
    <r>
      <t xml:space="preserve">CIG: Z90327FB34
</t>
    </r>
    <r>
      <rPr>
        <sz val="10"/>
        <rFont val="Garamond"/>
        <family val="1"/>
      </rPr>
      <t xml:space="preserve">Acquisto Bilance Sakana </t>
    </r>
  </si>
  <si>
    <t>14/07/2021 - 30/09/2021</t>
  </si>
  <si>
    <r>
      <t xml:space="preserve">CIG: Z3C326051D
</t>
    </r>
    <r>
      <rPr>
        <sz val="10"/>
        <rFont val="Garamond"/>
        <family val="1"/>
      </rPr>
      <t>Incarico professionale / 
Studio ed analisi dei sistemi di smaltimento acque meteoriche delle coperture del mercato ortofrutticolo del CENTRO AGROALIMENTARE ROMA</t>
    </r>
  </si>
  <si>
    <t>1/07/2021 - 31/12/2021</t>
  </si>
  <si>
    <t xml:space="preserve"> COMIN &amp; PARTNERS S.r.l.
(P. IVA 12974701000)</t>
  </si>
  <si>
    <r>
      <t xml:space="preserve">CIG: Z0B321C35A
</t>
    </r>
    <r>
      <rPr>
        <sz val="10"/>
        <rFont val="Garamond"/>
        <family val="1"/>
      </rPr>
      <t>Incarico professionale /</t>
    </r>
    <r>
      <rPr>
        <b/>
        <sz val="10"/>
        <rFont val="Garamond"/>
        <family val="1"/>
      </rPr>
      <t xml:space="preserve"> </t>
    </r>
    <r>
      <rPr>
        <sz val="10"/>
        <rFont val="Garamond"/>
        <family val="1"/>
      </rPr>
      <t>Attività di assistenza per servizi di comunicazione e ufficio stampa progetto di ampliamento</t>
    </r>
  </si>
  <si>
    <t>dal 21/07/2021 al 30/06/2022</t>
  </si>
  <si>
    <t xml:space="preserve"> MINNUCCI ASSOCIATI S.r.l.
(P. IVA 10956281009)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</si>
  <si>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Ing. CARLO ZIMATORE (P. IVA 10647860583); Studio APC S.r.l. (P. IVA 13776341003);
AUSILIO S.p.A. (P. IVA 01632671200); MINNUCCI ASSOCIATI S.r.l. (P. IVA 10956281009);
SAIM S.r.l. (P. IVA 06878261004)
</t>
    </r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MINNUCCI ASSOCIATI S.r.l. (P. IVA 10956281009)</t>
    </r>
  </si>
  <si>
    <t xml:space="preserve"> PROCEDURA NEGOZIATA PER AFFIDAMENTI SOTTO SOGLIA
(Offerta economica più vantaggiosa)</t>
  </si>
  <si>
    <r>
      <t xml:space="preserve">CIG: 877145627A;
CUP: F92C21000220005
</t>
    </r>
    <r>
      <rPr>
        <sz val="10"/>
        <rFont val="Garamond"/>
        <family val="1"/>
      </rPr>
      <t>Incarico professionale / Redazione del master plan per l'ampliamento del CENTRO AGROALIMENTARE ROMA – CAR S.c.p.A.</t>
    </r>
  </si>
  <si>
    <t xml:space="preserve">5/07/2021 - 4/07/2022 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</si>
  <si>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GESTIONE SERVIZI PRIVATI (P. IVA 10304081002); CENTRO SERVIZI EUROPA ‘92 – CSE '92 S.r.l. (P. IVA 04284881002); FDM DOCUMENT DYNAMICS S.r.l. (P. IVA 7645580965)</t>
    </r>
    <r>
      <rPr>
        <sz val="10"/>
        <color rgb="FFFF0000"/>
        <rFont val="Garamond"/>
        <family val="1"/>
      </rPr>
      <t xml:space="preserve">
</t>
    </r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GESTIONE SERVIZI PRIVATI (P. IVA 10304081002)</t>
    </r>
  </si>
  <si>
    <r>
      <t xml:space="preserve">CIG: ZBD320A9E4
</t>
    </r>
    <r>
      <rPr>
        <sz val="10"/>
        <rFont val="Garamond"/>
        <family val="1"/>
      </rPr>
      <t xml:space="preserve"> Gestione del servizio postale all'interno del Centro Agroalimentare Roma</t>
    </r>
  </si>
  <si>
    <t>30/06/2021 - novembre 2021</t>
  </si>
  <si>
    <t xml:space="preserve"> 
LA PECORA NERA EDITORE SNC di Cargiani Simone &amp; C. S.n.c.
(P. IVA 08525911007)</t>
  </si>
  <si>
    <r>
      <t xml:space="preserve">CIG: Z543229B1F
</t>
    </r>
    <r>
      <rPr>
        <sz val="10"/>
        <rFont val="Garamond"/>
        <family val="1"/>
      </rPr>
      <t>Attività promozionale pagine pubblicitarie, elenchi clienti mercato ittico, elenco mercati rionali, attività Cuor di Car, Etc. su "La Pecora Nera Editore" 
edizione 2022</t>
    </r>
  </si>
  <si>
    <t>1/10/2021 - 30/09/2024</t>
  </si>
  <si>
    <r>
      <t xml:space="preserve">CIG: 8718015D8E;
CUP: F99J21001520005
</t>
    </r>
    <r>
      <rPr>
        <sz val="10"/>
        <rFont val="Garamond"/>
        <family val="1"/>
      </rPr>
      <t>Affidamento dei servizi di noleggio a costo copia, fornitura, gestione, conduzione, assistenza per stampanti e multifunzione</t>
    </r>
  </si>
  <si>
    <t>17/05/2021 - 24/09/2021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</si>
  <si>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MOFA S.A.S. di Augusto Montesi (P. IVA 01248521005); PALMO S.r.l. (P. IVA 13548601007);
SINERGICA S.r.l. (P. IVA 05810631001);
</t>
    </r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MOFA S.A.S. di Augusto Montesi (P. IVA 01248521005); PALMO S.r.l. (P. IVA 13548601007);
SINERGICA S.r.l. (P. IVA 05810631001)</t>
    </r>
  </si>
  <si>
    <r>
      <t xml:space="preserve">CIG: Z503133394
</t>
    </r>
    <r>
      <rPr>
        <sz val="10"/>
        <rFont val="Garamond"/>
        <family val="1"/>
      </rPr>
      <t>Progettazione design e fornitura arredo welcome center</t>
    </r>
  </si>
  <si>
    <t>6/05/2021 - 15/09/2021</t>
  </si>
  <si>
    <t>CARLO RATTI ASSOCIATI S.r.l.
(P. IVA 10550330012)</t>
  </si>
  <si>
    <r>
      <t>CIG: Z9C3188849</t>
    </r>
    <r>
      <rPr>
        <sz val="10"/>
        <rFont val="Garamond"/>
        <family val="1"/>
      </rPr>
      <t xml:space="preserve">
Incarico professionale / Studio di pre-fattibilità per il piano di ampliamento del CENTRO AGROALIMENTARE ROMA - CAR S.C.p.A.</t>
    </r>
  </si>
  <si>
    <t>22/04/2021 - 29/04/2021</t>
  </si>
  <si>
    <t>DTG GLOBAL ENERGY SRL
(P. IVA 03738100712)</t>
  </si>
  <si>
    <r>
      <t>CIG: Z963153690</t>
    </r>
    <r>
      <rPr>
        <sz val="10"/>
        <rFont val="Garamond"/>
        <family val="1"/>
      </rPr>
      <t xml:space="preserve">
Sistemazione e livellamento terreno zona "C"</t>
    </r>
  </si>
  <si>
    <t>dal 1/05/2021 al 30/04/2024</t>
  </si>
  <si>
    <t>Capofila: HELVETIA COMPAGNIA SVIZZERA D'ASSICURAZIONI SA  – Rappresentanza Generale e Direzione per l’Italia
(accordo di co-assicurazione - P. IVA 01462690155)</t>
  </si>
  <si>
    <r>
      <rPr>
        <b/>
        <sz val="10"/>
        <rFont val="Garamond"/>
        <family val="1"/>
      </rPr>
      <t>INVITATI</t>
    </r>
    <r>
      <rPr>
        <sz val="10"/>
        <rFont val="Garamond"/>
        <family val="1"/>
      </rPr>
      <t xml:space="preserve">
HELVETIA COMPAGNIA SVIZZERA D’ASSICURAZIONI SA – Rappresentanza Generale e Direzione per l’Italia (P. IVA 01462690155); GENERALI ITALIA S.p.A. (P. IVA 01333550323);
FRANCESCO LOMBARDO – n.q. Agente Procuratore Allianz S.p.A. (P. IVA 02646130829);
AXA ASSICURAZIONI S.p.A. (P. IVA 00902170018); ASSIBRUNI S.r.l. - Agente UnipolSai (P. IVA 10780801006); ASSURFINANCE S.N.C (02820590541); REALE MUTUA (P. IVA 11998320011);
</t>
    </r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HELVETIA COMPAGNIA SVIZZERA D’ASSICURAZIONI SA – Rappresentanza Generale e Direzione per l’Italia (P. IVA 01462690155)</t>
    </r>
  </si>
  <si>
    <t>PROCEDURA NEGOZIATA SENZA PREVIA PUBBLICAZIONE
(Offerta economica più vantaggiosa)</t>
  </si>
  <si>
    <r>
      <t xml:space="preserve">CIG: 8677921EF0;
CUP: F93G21000140005
</t>
    </r>
    <r>
      <rPr>
        <sz val="10"/>
        <rFont val="Garamond"/>
        <family val="1"/>
      </rPr>
      <t>Servizio di copertura assicurativa contro tutti i danni al patrimonio immobiliare e mobiliare del CENTRO AGROALIMENTARE ROMA – CAR S.c.p.A.</t>
    </r>
  </si>
  <si>
    <t>29/03/2021 - 30/04/2021</t>
  </si>
  <si>
    <t>STUDIO LEGALE PESSI E ASSOCIATI
(P. IVA  05195441000)</t>
  </si>
  <si>
    <r>
      <t xml:space="preserve">CIG: Z10310974C
</t>
    </r>
    <r>
      <rPr>
        <sz val="10"/>
        <rFont val="Garamond"/>
        <family val="1"/>
      </rPr>
      <t>Incarico professionale / Assistenza per redazione nuovo contratto e patto di stabilità</t>
    </r>
  </si>
  <si>
    <t>29/03/2021 - 31/05/2021</t>
  </si>
  <si>
    <t>PROCEDURA NEGOZIATA SENZA PREVIA PUBBLICAZIONE</t>
  </si>
  <si>
    <r>
      <t xml:space="preserve">CIG: Z62311AC52
</t>
    </r>
    <r>
      <rPr>
        <sz val="10"/>
        <rFont val="Garamond"/>
        <family val="1"/>
      </rPr>
      <t xml:space="preserve">Miglioria del sistema di contabilità Sigla/Pitagora </t>
    </r>
  </si>
  <si>
    <t>90 gg dal 21/07/2021 (dopo emissione certificato di collaudo)</t>
  </si>
  <si>
    <r>
      <t>CIG: Z7D30EE2F4</t>
    </r>
    <r>
      <rPr>
        <sz val="10"/>
        <rFont val="Garamond"/>
        <family val="1"/>
      </rPr>
      <t xml:space="preserve">
Incarico professionale / Direzione lavori e coordinamento sicurezza impianto fotovoltaico </t>
    </r>
  </si>
  <si>
    <t>AXA ASSICURAZIONI S.p.A. (P.IVA 00902170018)</t>
  </si>
  <si>
    <r>
      <rPr>
        <b/>
        <sz val="10"/>
        <rFont val="Garamond"/>
        <family val="1"/>
      </rPr>
      <t>PARTECIPANTI</t>
    </r>
    <r>
      <rPr>
        <sz val="10"/>
        <rFont val="Garamond"/>
        <family val="1"/>
      </rPr>
      <t xml:space="preserve">
QBE EUROPE SA/NV Rappresentanza Generale per l'Italia (P.IVA 10532190963); FRANCESCO LOMBARDO n.q. Agente procuratore Allianz S.p.A. (P. IVA 02646130829); HELVETIA COMPAGNIA SVIZZERA D'ASSICURAZIONI SA – Rappresentanza Generale e Direzione per l’Italia (P. IVA 01462690155); NOBIS COMPAGNIA DI ASSICURAZIONI Sp.A. (P.IVA 02230970960); ASSIBRUNI S.r.l. - Agenzia UnipolSai Assicurazioni S.p.A. (P.IVA 10780801006);
AXA ASSICURAZIONI S.p.A. (P.IVA 00902170018)</t>
    </r>
  </si>
  <si>
    <r>
      <t xml:space="preserve">CIG: 8615364747;
CUP: F93G21000140005
</t>
    </r>
    <r>
      <rPr>
        <sz val="10"/>
        <rFont val="Garamond"/>
        <family val="1"/>
      </rPr>
      <t>Responsabilità civile verso terzi e prestatori d'opera</t>
    </r>
  </si>
  <si>
    <t>dal 10/05/2021 al 30/04/2024</t>
  </si>
  <si>
    <t>AIG Europe S.A. Rappresentanza Generale per l'Italia (P.IVA 10479810961)</t>
  </si>
  <si>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AIG Europe S.A. Rappresentanza Generale per l'Italia (P.IVA 10479810961)
AEC SPA (P.IVA 02170331207)</t>
    </r>
  </si>
  <si>
    <r>
      <t>CIG: 86153782D6;
CUP: F93G21000140005</t>
    </r>
    <r>
      <rPr>
        <sz val="10"/>
        <rFont val="Garamond"/>
        <family val="1"/>
      </rPr>
      <t xml:space="preserve">
Assicurazione della responsabilità civile di amministratori, sindaci e dirigenti (D&amp;O)</t>
    </r>
  </si>
  <si>
    <t>25/02/2021 - termine giudizio in Cassazione</t>
  </si>
  <si>
    <t>LEGALITAX STUDIO LEGALE E TRIBUTARIO 
(PIVA 12146951004)</t>
  </si>
  <si>
    <r>
      <t>CIG: Z293017943</t>
    </r>
    <r>
      <rPr>
        <sz val="10"/>
        <rFont val="Garamond"/>
        <family val="1"/>
      </rPr>
      <t xml:space="preserve">
Incarico professionale / Assistenza, rappresentanza e predisposizione ricorso giudizio in Cassazione sentenza 1115/2020 ICI</t>
    </r>
  </si>
  <si>
    <t xml:space="preserve">n. 3 anni dal 1/05/2021 </t>
  </si>
  <si>
    <t>R.T.I. ORIZZONTALE - CAPOFILA: DIMIRA S.r.l (PIVA 08957151213)</t>
  </si>
  <si>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ITALTEL S.p.A. (PIVA 13210460153); TELECONSYS S.p.A. (PIVA 07059981006); DIMIRA S.r.l. (PIVA 08957151213); STT SERVIZI TELEMATICI TELEFONICI S.r.l. (PIVA 00941200966); CYBER BEE S.r.l. (PIVA 14559061008)</t>
    </r>
  </si>
  <si>
    <t>PROCEDURA APERTA</t>
  </si>
  <si>
    <r>
      <t>CIG: 847310429E</t>
    </r>
    <r>
      <rPr>
        <sz val="10"/>
        <rFont val="Garamond"/>
        <family val="1"/>
      </rPr>
      <t xml:space="preserve">
Servizi di manutenzione preventiva, ordinaria, correttiva ed adeguativa dell'infrastruttura tecnica degli apparati hardware e software della rete e del relativo presidio ed help desk</t>
    </r>
  </si>
  <si>
    <t>20 gg dal 20/07/2021</t>
  </si>
  <si>
    <r>
      <t>CIG: 8259992906</t>
    </r>
    <r>
      <rPr>
        <sz val="10"/>
        <rFont val="Garamond"/>
        <family val="1"/>
      </rPr>
      <t xml:space="preserve">
Miglioria ed evoluzione evaporatore Alfa Laval a servizio del chiller n. 3 </t>
    </r>
  </si>
  <si>
    <r>
      <rPr>
        <b/>
        <sz val="10"/>
        <rFont val="Garamond"/>
        <family val="1"/>
      </rPr>
      <t xml:space="preserve">PARTECIPANTI
</t>
    </r>
    <r>
      <rPr>
        <sz val="10"/>
        <rFont val="Garamond"/>
        <family val="1"/>
      </rPr>
      <t>CN COSTRUZIONI GENERALI S.p.A. (a socio Unico - PIVA 05931780729); CONSORZIO INNOVA Soc. Coop. (PIVA 03539261200); APLEONA HSG S.p.A. (PIVA 04131800270); CME CONSORZIO IMPRENDITORI EDILI Soc. Coop. (PIVA 00916510365); CNP S.p.A. (PIVA 00961961000); CNS - CONSORZIO NAZIONALE SERVIZI Soc. Coop. (PIVA 03609840370); SIRAM S.p.A. (P.IVA 08786190150); ARGELATO S.r.l. (PIVA 01286241003); MST MANUTENZIONI &amp; SERVIZI TECNICI S.r.l. (PIVA 09187351003); NATUNA S.r.l. (PIVA 13075200157); RTI ATLANTE S.C.p.A. (PIVA 14206491004) e INEL S.p.A. (capofila ATLANTE); S.E.C.A.M. Società Elettrica, condizionamento, trattamento Acque, Manutenzioni S.p.A. (PIVA 06150161005); GEMMO S.p.A. (PIVA 03214610242); NICMA &amp; PARTNERS S.p.A. (PIVA 09714120012); NA.GEST - GLOBAL SERVICE S.r.l. (PIVA 05735851007)</t>
    </r>
  </si>
  <si>
    <r>
      <t>CIG: 8259992906</t>
    </r>
    <r>
      <rPr>
        <sz val="10"/>
        <rFont val="Garamond"/>
        <family val="1"/>
      </rPr>
      <t xml:space="preserve">
Affidamento servizio integrato di manutenzione, conduzione e presidio </t>
    </r>
  </si>
  <si>
    <t>90 gg a partire dal 21/07/2021</t>
  </si>
  <si>
    <t>D'URSO IMPIANTI S.r.l. (PIVA 01968560597)</t>
  </si>
  <si>
    <r>
      <rPr>
        <b/>
        <sz val="10"/>
        <rFont val="Garamond"/>
        <family val="1"/>
      </rPr>
      <t xml:space="preserve">INVITATI
</t>
    </r>
    <r>
      <rPr>
        <sz val="10"/>
        <rFont val="Garamond"/>
        <family val="1"/>
      </rPr>
      <t xml:space="preserve">ALBARELLI WALTER S.r.l. (PIVA 10209501005); CONSORZIO INNOVA Soc. Coop. (PIVA 03539261200); D.F.C.COSTRUZIONI S.r.l. (PIVA 02219900590); D'URSO IMPIANTI S.r.l. (PIVA 01968560597); F.C. COSTRUZIONI EDILI E STRADALI S.r.l. (PIVA 02122770601); PARENTE LAVORI S.r.l. (PIVA 02314460607); SOLMAR COSTRUZIONI S.r.l. (PIVA 02406490595); STACCHIO IMPIANTI S.r.l. (PIVA 01145980437); TOCE DOMENICO &amp; C. S.A.S. (PIVA 01243341003); M.S.T. MANUTENZIONI &amp; SERVIZI  TECNICI S.r.l. (PIVA 09187351003) 
</t>
    </r>
    <r>
      <rPr>
        <b/>
        <sz val="10"/>
        <rFont val="Garamond"/>
        <family val="1"/>
      </rPr>
      <t xml:space="preserve">PARTECIPANTI 
</t>
    </r>
    <r>
      <rPr>
        <sz val="10"/>
        <rFont val="Garamond"/>
        <family val="1"/>
      </rPr>
      <t>SOLMAR COSTRUZIONI S.r.l. (PIVA 02406490595); STACCHIO IMPIANTI S.r.l. (PIVA 01145980437); D.F.C.COSTRUZIONI S.r.l. (PIVA 02219900590); M.S.T. MANUTENZIONI &amp; SERVIZI  TECNICI S.r.l. (PIVA 09187351003); PARENTE LAVORI S.r.l. (PIVA 02314460607); D'URSO IMPIANTI S.r.l. (PIVA 01968560597)</t>
    </r>
  </si>
  <si>
    <t>PROCEDURA NEGOZIATA SENZA PREVIA PUBBLICAZIONE
(Offerta economica minor prezzo)</t>
  </si>
  <si>
    <r>
      <t xml:space="preserve">CIG: 8567375581
</t>
    </r>
    <r>
      <rPr>
        <sz val="10"/>
        <rFont val="Garamond"/>
        <family val="1"/>
      </rPr>
      <t xml:space="preserve">Lavori di realizzazione di un impianto fotovoltaico connesso alla rete elettrica di distrubuzione </t>
    </r>
  </si>
  <si>
    <t>15/02/2021 - 31/12/2021</t>
  </si>
  <si>
    <t>AGENZIA NOVA S.r.l. 
(PIVA 06614421003)</t>
  </si>
  <si>
    <t>AGENZIA NOVA S.r.l. (PIVA 06614421003)</t>
  </si>
  <si>
    <r>
      <t xml:space="preserve">CIG: ZE63069239
</t>
    </r>
    <r>
      <rPr>
        <sz val="10"/>
        <rFont val="Garamond"/>
        <family val="1"/>
      </rPr>
      <t>Servizi di abbonamento</t>
    </r>
  </si>
  <si>
    <t>9/12/2020 - 30/04/2021</t>
  </si>
  <si>
    <r>
      <t xml:space="preserve">CIG: 6278779457
</t>
    </r>
    <r>
      <rPr>
        <sz val="10"/>
        <rFont val="Garamond"/>
        <family val="1"/>
      </rPr>
      <t>Servizio di manutenzione e verde</t>
    </r>
  </si>
  <si>
    <t>5/11/2020 - entro n. 3 mesi</t>
  </si>
  <si>
    <r>
      <t>CIG: 6278779457</t>
    </r>
    <r>
      <rPr>
        <sz val="10"/>
        <rFont val="Garamond"/>
        <family val="1"/>
      </rPr>
      <t xml:space="preserve">
Attività di adeguamento funzionale del mercato ittico</t>
    </r>
  </si>
  <si>
    <t>20/01/2021 - fino a termine giudizio in Cassazione</t>
  </si>
  <si>
    <t>Studio Legale e Tributario CICALA RICCIONI &amp; PARTNERS (P.IVA 07802681002)</t>
  </si>
  <si>
    <r>
      <t>CIG: Z032FCBBFC</t>
    </r>
    <r>
      <rPr>
        <b/>
        <sz val="10"/>
        <rFont val="Garamond"/>
        <family val="1"/>
      </rPr>
      <t xml:space="preserve">
</t>
    </r>
    <r>
      <rPr>
        <sz val="10"/>
        <rFont val="Garamond"/>
        <family val="1"/>
      </rPr>
      <t>Assistenza nel giudizio in Cassazione per la sentenza della Commissione Tributaria Regionale di Roma</t>
    </r>
  </si>
  <si>
    <t>15/12/2020 fino a termine lavori</t>
  </si>
  <si>
    <t>CARLO RATTI ASSOCIATI S.r.l. (PIVA 10550330012)</t>
  </si>
  <si>
    <r>
      <t xml:space="preserve">CIG: Z192FA864D
</t>
    </r>
    <r>
      <rPr>
        <sz val="10"/>
        <rFont val="Garamond"/>
        <family val="1"/>
      </rPr>
      <t>Incarico professionale / studio di pre-fattibilità per il piano di ampliamento del CENTRO AGROALIMENTARE ROMA - CAR S.C.p.A.</t>
    </r>
  </si>
  <si>
    <t>30/12/2020 - 28/02/2021</t>
  </si>
  <si>
    <r>
      <t xml:space="preserve">CIG: Z612FD3372
</t>
    </r>
    <r>
      <rPr>
        <sz val="10"/>
        <rFont val="Garamond"/>
        <family val="1"/>
      </rPr>
      <t>Incarico professionale / assistenza per la realizzazione di uno studio relativo al ruolo strategico del CENTRO AGROALIMENTARE ROMA - CAR S.C.p.A.</t>
    </r>
  </si>
  <si>
    <t>16/09/2021 - fino all'approvazione del Bilancio relativo all'esercizio 2023</t>
  </si>
  <si>
    <t>RIA GRANT THORNTON S.p.A (P. IVA .02342440399)</t>
  </si>
  <si>
    <r>
      <rPr>
        <b/>
        <sz val="10"/>
        <rFont val="Garamond"/>
        <family val="1"/>
      </rPr>
      <t xml:space="preserve">INVITATI
</t>
    </r>
    <r>
      <rPr>
        <sz val="10"/>
        <rFont val="Garamond"/>
        <family val="1"/>
      </rPr>
      <t>RIA GRANT THORNTON S.p.A (P. IVA .02342440399); KPMG S.p.A. (P. IVA 00709600159); DELOITTE &amp; TOUCHE S.p.A. (P. IVA 03049560166)</t>
    </r>
    <r>
      <rPr>
        <b/>
        <sz val="10"/>
        <rFont val="Garamond"/>
        <family val="1"/>
      </rPr>
      <t xml:space="preserve">
PARTECIPANTI
</t>
    </r>
    <r>
      <rPr>
        <sz val="10"/>
        <rFont val="Garamond"/>
        <family val="1"/>
      </rPr>
      <t>RIA GRANT THORNTON S.p.A (P. IVA .02342440399); KPMG S.p.A. (P. IVA 00709600159); DELOITTE &amp; TOUCHE S.p.A. (P. IVA 03049560166)</t>
    </r>
  </si>
  <si>
    <t>AFFIDAMENTO IN ECONOMIA 
(Invito presentazione offerta)</t>
  </si>
  <si>
    <r>
      <t>CIG: 88542928E6</t>
    </r>
    <r>
      <rPr>
        <sz val="10"/>
        <rFont val="Garamond"/>
        <family val="1"/>
      </rPr>
      <t xml:space="preserve">
Incarico professionale / Servizio di revisione legale dei conti e del bilancio per il triennio 2021 - 2022 - 2023</t>
    </r>
  </si>
  <si>
    <t>9/09/2021 - 31/12/2021</t>
  </si>
  <si>
    <t>SISTEMA TERRE INIZIATIVE S.r.l. (P. IVA 06770521000)</t>
  </si>
  <si>
    <r>
      <t xml:space="preserve">CIG: Z7532D18B2
</t>
    </r>
    <r>
      <rPr>
        <sz val="10"/>
        <rFont val="Garamond"/>
        <family val="1"/>
      </rPr>
      <t>Incarico professionale / Consulenza agronomica in campo -  ispezione di n. 25 aziende agricole</t>
    </r>
  </si>
  <si>
    <t>IMPORTO DELLE SOMME LIQUIDATE</t>
  </si>
  <si>
    <t>TEMPI DI COMPLETAMENTO DELL'OPERA</t>
  </si>
  <si>
    <t>IMPORTO DI AGGIUDICAZIONE</t>
  </si>
  <si>
    <t>AGGIUDICATARIO</t>
  </si>
  <si>
    <t>ELENCO OPERATORI INVITATI / N. OFFERENTI CHE HANNO PARTECIPATO AL PROCEDIMENTO</t>
  </si>
  <si>
    <t>PROCEDURA DI SCELTA DEL CONTRAENTE</t>
  </si>
  <si>
    <t>OGGETTO DEL BANDO</t>
  </si>
  <si>
    <t>STRUTTURA PROPONENTE</t>
  </si>
  <si>
    <t>ANNO 2021
(ovvero conferiti in anni precedenti, ma ancora in corso)</t>
  </si>
  <si>
    <t xml:space="preserve">BANDI DI GARA E CONTRATTI </t>
  </si>
  <si>
    <t>CENTRO AGROALIMENTARE ROMA - CAR S.C.p.A.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</si>
</sst>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€&quot;\ #,##0.00"/>
  </numFmts>
  <fonts count="13" x14ac:knownFonts="1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sz val="9"/>
      <name val="Arial"/>
      <family val="2"/>
    </font>
    <font>
      <sz val="9"/>
      <name val="Garamond"/>
      <family val="1"/>
    </font>
    <font>
      <b/>
      <sz val="10"/>
      <name val="Garamond"/>
      <family val="1"/>
    </font>
    <font>
      <sz val="10"/>
      <name val="Arial"/>
    </font>
    <font>
      <sz val="10"/>
      <color rgb="FFFF0000"/>
      <name val="Garamond"/>
      <family val="1"/>
    </font>
    <font>
      <b/>
      <sz val="10"/>
      <color rgb="FFFF0000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2"/>
      <name val="Arial"/>
      <family val="2"/>
    </font>
    <font>
      <b/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1" fillId="0" borderId="0" xfId="2"/>
    <xf numFmtId="165" fontId="1" fillId="0" borderId="0" xfId="2" applyNumberFormat="1" applyFont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vertical="top" wrapText="1"/>
    </xf>
    <xf numFmtId="0" fontId="2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vertical="center"/>
    </xf>
    <xf numFmtId="165" fontId="2" fillId="0" borderId="1" xfId="2" applyNumberFormat="1" applyFont="1" applyFill="1" applyBorder="1" applyAlignment="1">
      <alignment horizontal="center" vertical="center"/>
    </xf>
    <xf numFmtId="14" fontId="2" fillId="0" borderId="2" xfId="2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1" fillId="0" borderId="0" xfId="2" applyFill="1"/>
    <xf numFmtId="165" fontId="2" fillId="0" borderId="4" xfId="2" applyNumberFormat="1" applyFont="1" applyFill="1" applyBorder="1" applyAlignment="1">
      <alignment horizontal="center" vertical="center"/>
    </xf>
    <xf numFmtId="14" fontId="2" fillId="0" borderId="5" xfId="2" applyNumberFormat="1" applyFont="1" applyFill="1" applyBorder="1" applyAlignment="1">
      <alignment horizontal="center" vertical="center" wrapText="1"/>
    </xf>
    <xf numFmtId="165" fontId="2" fillId="0" borderId="5" xfId="2" applyNumberFormat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65" fontId="2" fillId="0" borderId="9" xfId="1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165" fontId="2" fillId="0" borderId="9" xfId="2" applyNumberFormat="1" applyFont="1" applyFill="1" applyBorder="1" applyAlignment="1">
      <alignment horizontal="center" vertical="center"/>
    </xf>
    <xf numFmtId="14" fontId="2" fillId="0" borderId="7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14" fontId="2" fillId="0" borderId="7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165" fontId="2" fillId="0" borderId="9" xfId="1" quotePrefix="1" applyNumberFormat="1" applyFont="1" applyBorder="1" applyAlignment="1">
      <alignment horizontal="center" vertical="center"/>
    </xf>
    <xf numFmtId="165" fontId="2" fillId="0" borderId="7" xfId="2" quotePrefix="1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Fill="1"/>
    <xf numFmtId="14" fontId="8" fillId="0" borderId="7" xfId="2" applyNumberFormat="1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0" xfId="0" applyFont="1"/>
    <xf numFmtId="0" fontId="12" fillId="2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2"/>
  <sheetViews>
    <sheetView tabSelected="1" zoomScaleNormal="100" workbookViewId="0">
      <selection activeCell="D5" sqref="D5"/>
    </sheetView>
  </sheetViews>
  <sheetFormatPr defaultColWidth="9.140625" defaultRowHeight="12.75" x14ac:dyDescent="0.2"/>
  <cols>
    <col min="1" max="1" width="22.42578125" style="5" bestFit="1" customWidth="1"/>
    <col min="2" max="2" width="44" style="4" customWidth="1"/>
    <col min="3" max="3" width="32.7109375" style="1" customWidth="1"/>
    <col min="4" max="4" width="70.28515625" style="1" customWidth="1"/>
    <col min="5" max="5" width="49.28515625" style="3" customWidth="1"/>
    <col min="6" max="6" width="23.85546875" style="1" customWidth="1"/>
    <col min="7" max="7" width="32.5703125" style="3" customWidth="1"/>
    <col min="8" max="8" width="25.140625" style="2" customWidth="1"/>
    <col min="9" max="16384" width="9.140625" style="1"/>
  </cols>
  <sheetData>
    <row r="1" spans="1:8" s="51" customFormat="1" ht="27" customHeight="1" x14ac:dyDescent="0.25">
      <c r="A1" s="52" t="s">
        <v>387</v>
      </c>
      <c r="B1" s="53"/>
      <c r="C1" s="53"/>
      <c r="D1" s="53"/>
      <c r="E1" s="53"/>
      <c r="F1" s="53"/>
      <c r="G1" s="53"/>
      <c r="H1" s="54"/>
    </row>
    <row r="2" spans="1:8" s="51" customFormat="1" ht="27" customHeight="1" thickBot="1" x14ac:dyDescent="0.3">
      <c r="A2" s="55" t="s">
        <v>386</v>
      </c>
      <c r="B2" s="56"/>
      <c r="C2" s="56"/>
      <c r="D2" s="56"/>
      <c r="E2" s="56"/>
      <c r="F2" s="56"/>
      <c r="G2" s="56"/>
      <c r="H2" s="57"/>
    </row>
    <row r="3" spans="1:8" s="51" customFormat="1" ht="43.5" customHeight="1" thickBot="1" x14ac:dyDescent="0.25">
      <c r="A3" s="58" t="s">
        <v>385</v>
      </c>
      <c r="B3" s="59"/>
      <c r="C3" s="59"/>
      <c r="D3" s="59"/>
      <c r="E3" s="59"/>
      <c r="F3" s="59"/>
      <c r="G3" s="59"/>
      <c r="H3" s="60"/>
    </row>
    <row r="4" spans="1:8" s="47" customFormat="1" ht="72" customHeight="1" x14ac:dyDescent="0.2">
      <c r="A4" s="50" t="s">
        <v>384</v>
      </c>
      <c r="B4" s="49" t="s">
        <v>383</v>
      </c>
      <c r="C4" s="49" t="s">
        <v>382</v>
      </c>
      <c r="D4" s="49" t="s">
        <v>381</v>
      </c>
      <c r="E4" s="49" t="s">
        <v>380</v>
      </c>
      <c r="F4" s="49" t="s">
        <v>379</v>
      </c>
      <c r="G4" s="49" t="s">
        <v>378</v>
      </c>
      <c r="H4" s="48" t="s">
        <v>377</v>
      </c>
    </row>
    <row r="5" spans="1:8" ht="83.25" customHeight="1" x14ac:dyDescent="0.2">
      <c r="A5" s="26" t="s">
        <v>4</v>
      </c>
      <c r="B5" s="39" t="s">
        <v>376</v>
      </c>
      <c r="C5" s="27" t="s">
        <v>127</v>
      </c>
      <c r="D5" s="27" t="s">
        <v>375</v>
      </c>
      <c r="E5" s="27" t="s">
        <v>375</v>
      </c>
      <c r="F5" s="29">
        <v>5000</v>
      </c>
      <c r="G5" s="35" t="s">
        <v>374</v>
      </c>
      <c r="H5" s="28">
        <v>0</v>
      </c>
    </row>
    <row r="6" spans="1:8" ht="83.25" customHeight="1" x14ac:dyDescent="0.2">
      <c r="A6" s="26" t="s">
        <v>163</v>
      </c>
      <c r="B6" s="39" t="s">
        <v>373</v>
      </c>
      <c r="C6" s="27" t="s">
        <v>372</v>
      </c>
      <c r="D6" s="27" t="s">
        <v>371</v>
      </c>
      <c r="E6" s="27" t="s">
        <v>370</v>
      </c>
      <c r="F6" s="29">
        <v>60000</v>
      </c>
      <c r="G6" s="35" t="s">
        <v>369</v>
      </c>
      <c r="H6" s="28">
        <v>0</v>
      </c>
    </row>
    <row r="7" spans="1:8" ht="83.25" customHeight="1" x14ac:dyDescent="0.2">
      <c r="A7" s="26" t="s">
        <v>163</v>
      </c>
      <c r="B7" s="39" t="s">
        <v>368</v>
      </c>
      <c r="C7" s="27" t="s">
        <v>127</v>
      </c>
      <c r="D7" s="27" t="s">
        <v>16</v>
      </c>
      <c r="E7" s="27" t="s">
        <v>16</v>
      </c>
      <c r="F7" s="29">
        <v>25000</v>
      </c>
      <c r="G7" s="35" t="s">
        <v>367</v>
      </c>
      <c r="H7" s="28">
        <v>25000</v>
      </c>
    </row>
    <row r="8" spans="1:8" ht="83.25" customHeight="1" x14ac:dyDescent="0.2">
      <c r="A8" s="26" t="s">
        <v>163</v>
      </c>
      <c r="B8" s="39" t="s">
        <v>366</v>
      </c>
      <c r="C8" s="27" t="s">
        <v>127</v>
      </c>
      <c r="D8" s="27" t="s">
        <v>365</v>
      </c>
      <c r="E8" s="27" t="s">
        <v>365</v>
      </c>
      <c r="F8" s="29">
        <v>38000</v>
      </c>
      <c r="G8" s="35" t="s">
        <v>364</v>
      </c>
      <c r="H8" s="28">
        <v>15808</v>
      </c>
    </row>
    <row r="9" spans="1:8" s="16" customFormat="1" ht="83.25" customHeight="1" x14ac:dyDescent="0.2">
      <c r="A9" s="26" t="s">
        <v>163</v>
      </c>
      <c r="B9" s="24" t="s">
        <v>363</v>
      </c>
      <c r="C9" s="31" t="s">
        <v>127</v>
      </c>
      <c r="D9" s="46" t="s">
        <v>362</v>
      </c>
      <c r="E9" s="46" t="s">
        <v>362</v>
      </c>
      <c r="F9" s="34">
        <v>48000</v>
      </c>
      <c r="G9" s="33" t="s">
        <v>361</v>
      </c>
      <c r="H9" s="28">
        <v>48000</v>
      </c>
    </row>
    <row r="10" spans="1:8" s="16" customFormat="1" ht="83.25" customHeight="1" x14ac:dyDescent="0.2">
      <c r="A10" s="25" t="s">
        <v>4</v>
      </c>
      <c r="B10" s="24" t="s">
        <v>360</v>
      </c>
      <c r="C10" s="31" t="s">
        <v>103</v>
      </c>
      <c r="D10" s="31" t="s">
        <v>221</v>
      </c>
      <c r="E10" s="31" t="s">
        <v>221</v>
      </c>
      <c r="F10" s="34">
        <v>743027.02</v>
      </c>
      <c r="G10" s="31" t="s">
        <v>359</v>
      </c>
      <c r="H10" s="28">
        <v>445816.2</v>
      </c>
    </row>
    <row r="11" spans="1:8" s="16" customFormat="1" ht="83.25" customHeight="1" x14ac:dyDescent="0.2">
      <c r="A11" s="25" t="s">
        <v>4</v>
      </c>
      <c r="B11" s="24" t="s">
        <v>358</v>
      </c>
      <c r="C11" s="31" t="s">
        <v>93</v>
      </c>
      <c r="D11" s="31" t="s">
        <v>221</v>
      </c>
      <c r="E11" s="31" t="s">
        <v>221</v>
      </c>
      <c r="F11" s="34">
        <v>448795.12</v>
      </c>
      <c r="G11" s="33" t="s">
        <v>357</v>
      </c>
      <c r="H11" s="28">
        <v>56099.39</v>
      </c>
    </row>
    <row r="12" spans="1:8" s="42" customFormat="1" ht="83.25" customHeight="1" x14ac:dyDescent="0.2">
      <c r="A12" s="26" t="s">
        <v>14</v>
      </c>
      <c r="B12" s="39" t="s">
        <v>356</v>
      </c>
      <c r="C12" s="27" t="s">
        <v>127</v>
      </c>
      <c r="D12" s="27" t="s">
        <v>355</v>
      </c>
      <c r="E12" s="27" t="s">
        <v>354</v>
      </c>
      <c r="F12" s="29">
        <v>5000</v>
      </c>
      <c r="G12" s="35" t="s">
        <v>353</v>
      </c>
      <c r="H12" s="28">
        <v>5000</v>
      </c>
    </row>
    <row r="13" spans="1:8" ht="197.25" customHeight="1" x14ac:dyDescent="0.2">
      <c r="A13" s="25" t="s">
        <v>4</v>
      </c>
      <c r="B13" s="39" t="s">
        <v>352</v>
      </c>
      <c r="C13" s="27" t="s">
        <v>351</v>
      </c>
      <c r="D13" s="27" t="s">
        <v>350</v>
      </c>
      <c r="E13" s="27" t="s">
        <v>349</v>
      </c>
      <c r="F13" s="29">
        <v>483688.03</v>
      </c>
      <c r="G13" s="35" t="s">
        <v>348</v>
      </c>
      <c r="H13" s="28">
        <f>96737.6+238787.65+176649</f>
        <v>512174.25</v>
      </c>
    </row>
    <row r="14" spans="1:8" ht="216.75" customHeight="1" x14ac:dyDescent="0.2">
      <c r="A14" s="25" t="s">
        <v>4</v>
      </c>
      <c r="B14" s="39" t="s">
        <v>347</v>
      </c>
      <c r="C14" s="27" t="s">
        <v>108</v>
      </c>
      <c r="D14" s="27" t="s">
        <v>346</v>
      </c>
      <c r="E14" s="27" t="s">
        <v>20</v>
      </c>
      <c r="F14" s="29">
        <v>3783532.95</v>
      </c>
      <c r="G14" s="35" t="s">
        <v>316</v>
      </c>
      <c r="H14" s="45">
        <v>315294.39</v>
      </c>
    </row>
    <row r="15" spans="1:8" ht="70.5" customHeight="1" x14ac:dyDescent="0.2">
      <c r="A15" s="25" t="s">
        <v>4</v>
      </c>
      <c r="B15" s="39" t="s">
        <v>345</v>
      </c>
      <c r="C15" s="27" t="s">
        <v>21</v>
      </c>
      <c r="D15" s="27" t="s">
        <v>20</v>
      </c>
      <c r="E15" s="27" t="s">
        <v>20</v>
      </c>
      <c r="F15" s="29">
        <v>18001.47</v>
      </c>
      <c r="G15" s="35" t="s">
        <v>344</v>
      </c>
      <c r="H15" s="28">
        <v>18001.47</v>
      </c>
    </row>
    <row r="16" spans="1:8" ht="83.25" customHeight="1" x14ac:dyDescent="0.2">
      <c r="A16" s="25" t="s">
        <v>4</v>
      </c>
      <c r="B16" s="39" t="s">
        <v>343</v>
      </c>
      <c r="C16" s="27" t="s">
        <v>342</v>
      </c>
      <c r="D16" s="27" t="s">
        <v>341</v>
      </c>
      <c r="E16" s="27" t="s">
        <v>340</v>
      </c>
      <c r="F16" s="29">
        <v>378530.64</v>
      </c>
      <c r="G16" s="35" t="s">
        <v>339</v>
      </c>
      <c r="H16" s="45">
        <f>15301.04+7650.52+7650.52+7650.52+7650.52</f>
        <v>45903.12000000001</v>
      </c>
    </row>
    <row r="17" spans="1:8" ht="83.25" customHeight="1" x14ac:dyDescent="0.2">
      <c r="A17" s="26" t="s">
        <v>39</v>
      </c>
      <c r="B17" s="39" t="s">
        <v>338</v>
      </c>
      <c r="C17" s="27" t="s">
        <v>127</v>
      </c>
      <c r="D17" s="27" t="s">
        <v>337</v>
      </c>
      <c r="E17" s="27" t="s">
        <v>337</v>
      </c>
      <c r="F17" s="29">
        <v>12000</v>
      </c>
      <c r="G17" s="35" t="s">
        <v>336</v>
      </c>
      <c r="H17" s="45">
        <v>12000</v>
      </c>
    </row>
    <row r="18" spans="1:8" ht="83.25" customHeight="1" x14ac:dyDescent="0.2">
      <c r="A18" s="26" t="s">
        <v>39</v>
      </c>
      <c r="B18" s="39" t="s">
        <v>335</v>
      </c>
      <c r="C18" s="27" t="s">
        <v>136</v>
      </c>
      <c r="D18" s="27" t="s">
        <v>334</v>
      </c>
      <c r="E18" s="27" t="s">
        <v>333</v>
      </c>
      <c r="F18" s="29">
        <v>50978.25</v>
      </c>
      <c r="G18" s="35" t="s">
        <v>332</v>
      </c>
      <c r="H18" s="28">
        <f>50978.25</f>
        <v>50978.25</v>
      </c>
    </row>
    <row r="19" spans="1:8" ht="126.75" customHeight="1" x14ac:dyDescent="0.2">
      <c r="A19" s="26" t="s">
        <v>39</v>
      </c>
      <c r="B19" s="39" t="s">
        <v>331</v>
      </c>
      <c r="C19" s="27" t="s">
        <v>136</v>
      </c>
      <c r="D19" s="27" t="s">
        <v>330</v>
      </c>
      <c r="E19" s="27" t="s">
        <v>329</v>
      </c>
      <c r="F19" s="29">
        <v>68700</v>
      </c>
      <c r="G19" s="35" t="s">
        <v>316</v>
      </c>
      <c r="H19" s="28">
        <v>68700</v>
      </c>
    </row>
    <row r="20" spans="1:8" ht="83.25" customHeight="1" x14ac:dyDescent="0.2">
      <c r="A20" s="25" t="s">
        <v>4</v>
      </c>
      <c r="B20" s="39" t="s">
        <v>328</v>
      </c>
      <c r="C20" s="27" t="s">
        <v>127</v>
      </c>
      <c r="D20" s="27" t="s">
        <v>268</v>
      </c>
      <c r="E20" s="27" t="s">
        <v>268</v>
      </c>
      <c r="F20" s="29">
        <v>20000</v>
      </c>
      <c r="G20" s="35" t="s">
        <v>327</v>
      </c>
      <c r="H20" s="28">
        <v>10000</v>
      </c>
    </row>
    <row r="21" spans="1:8" ht="83.25" customHeight="1" x14ac:dyDescent="0.2">
      <c r="A21" s="26" t="s">
        <v>39</v>
      </c>
      <c r="B21" s="39" t="s">
        <v>326</v>
      </c>
      <c r="C21" s="27" t="s">
        <v>325</v>
      </c>
      <c r="D21" s="27" t="s">
        <v>37</v>
      </c>
      <c r="E21" s="27" t="s">
        <v>37</v>
      </c>
      <c r="F21" s="29">
        <v>10500</v>
      </c>
      <c r="G21" s="35" t="s">
        <v>324</v>
      </c>
      <c r="H21" s="28">
        <v>0</v>
      </c>
    </row>
    <row r="22" spans="1:8" ht="83.25" customHeight="1" x14ac:dyDescent="0.2">
      <c r="A22" s="26" t="s">
        <v>39</v>
      </c>
      <c r="B22" s="39" t="s">
        <v>323</v>
      </c>
      <c r="C22" s="27" t="s">
        <v>127</v>
      </c>
      <c r="D22" s="27" t="s">
        <v>322</v>
      </c>
      <c r="E22" s="27" t="s">
        <v>322</v>
      </c>
      <c r="F22" s="29">
        <v>5000</v>
      </c>
      <c r="G22" s="35" t="s">
        <v>321</v>
      </c>
      <c r="H22" s="28">
        <v>5000</v>
      </c>
    </row>
    <row r="23" spans="1:8" ht="153" x14ac:dyDescent="0.2">
      <c r="A23" s="26" t="s">
        <v>39</v>
      </c>
      <c r="B23" s="39" t="s">
        <v>320</v>
      </c>
      <c r="C23" s="27" t="s">
        <v>319</v>
      </c>
      <c r="D23" s="27" t="s">
        <v>318</v>
      </c>
      <c r="E23" s="27" t="s">
        <v>317</v>
      </c>
      <c r="F23" s="29">
        <v>889500</v>
      </c>
      <c r="G23" s="35" t="s">
        <v>316</v>
      </c>
      <c r="H23" s="28">
        <v>296500</v>
      </c>
    </row>
    <row r="24" spans="1:8" ht="83.25" customHeight="1" x14ac:dyDescent="0.2">
      <c r="A24" s="25" t="s">
        <v>4</v>
      </c>
      <c r="B24" s="39" t="s">
        <v>315</v>
      </c>
      <c r="C24" s="27" t="s">
        <v>127</v>
      </c>
      <c r="D24" s="27" t="s">
        <v>314</v>
      </c>
      <c r="E24" s="27" t="s">
        <v>314</v>
      </c>
      <c r="F24" s="29">
        <v>6300</v>
      </c>
      <c r="G24" s="35" t="s">
        <v>313</v>
      </c>
      <c r="H24" s="28">
        <v>6300</v>
      </c>
    </row>
    <row r="25" spans="1:8" ht="83.25" customHeight="1" x14ac:dyDescent="0.2">
      <c r="A25" s="26" t="s">
        <v>39</v>
      </c>
      <c r="B25" s="39" t="s">
        <v>312</v>
      </c>
      <c r="C25" s="27" t="s">
        <v>127</v>
      </c>
      <c r="D25" s="27" t="s">
        <v>311</v>
      </c>
      <c r="E25" s="27" t="s">
        <v>311</v>
      </c>
      <c r="F25" s="29">
        <v>25000</v>
      </c>
      <c r="G25" s="35" t="s">
        <v>310</v>
      </c>
      <c r="H25" s="28">
        <v>10400</v>
      </c>
    </row>
    <row r="26" spans="1:8" ht="102" x14ac:dyDescent="0.2">
      <c r="A26" s="26" t="s">
        <v>39</v>
      </c>
      <c r="B26" s="39" t="s">
        <v>309</v>
      </c>
      <c r="C26" s="27" t="s">
        <v>52</v>
      </c>
      <c r="D26" s="27" t="s">
        <v>308</v>
      </c>
      <c r="E26" s="27" t="s">
        <v>12</v>
      </c>
      <c r="F26" s="29">
        <v>23170</v>
      </c>
      <c r="G26" s="35" t="s">
        <v>307</v>
      </c>
      <c r="H26" s="28">
        <f>5940+13860+3370</f>
        <v>23170</v>
      </c>
    </row>
    <row r="27" spans="1:8" ht="83.25" customHeight="1" x14ac:dyDescent="0.2">
      <c r="A27" s="25" t="s">
        <v>4</v>
      </c>
      <c r="B27" s="39" t="s">
        <v>306</v>
      </c>
      <c r="C27" s="27" t="s">
        <v>136</v>
      </c>
      <c r="D27" s="27" t="s">
        <v>210</v>
      </c>
      <c r="E27" s="27" t="s">
        <v>210</v>
      </c>
      <c r="F27" s="29">
        <v>49980</v>
      </c>
      <c r="G27" s="35" t="s">
        <v>305</v>
      </c>
      <c r="H27" s="28">
        <v>0</v>
      </c>
    </row>
    <row r="28" spans="1:8" ht="83.25" customHeight="1" x14ac:dyDescent="0.2">
      <c r="A28" s="26" t="s">
        <v>14</v>
      </c>
      <c r="B28" s="39" t="s">
        <v>304</v>
      </c>
      <c r="C28" s="27" t="s">
        <v>127</v>
      </c>
      <c r="D28" s="27" t="s">
        <v>303</v>
      </c>
      <c r="E28" s="27" t="s">
        <v>303</v>
      </c>
      <c r="F28" s="29">
        <v>10000</v>
      </c>
      <c r="G28" s="35" t="s">
        <v>302</v>
      </c>
      <c r="H28" s="28">
        <v>0</v>
      </c>
    </row>
    <row r="29" spans="1:8" ht="83.25" customHeight="1" x14ac:dyDescent="0.2">
      <c r="A29" s="26" t="s">
        <v>39</v>
      </c>
      <c r="B29" s="39" t="s">
        <v>301</v>
      </c>
      <c r="C29" s="27" t="s">
        <v>52</v>
      </c>
      <c r="D29" s="27" t="s">
        <v>300</v>
      </c>
      <c r="E29" s="27" t="s">
        <v>119</v>
      </c>
      <c r="F29" s="29">
        <v>24154</v>
      </c>
      <c r="G29" s="35" t="s">
        <v>299</v>
      </c>
      <c r="H29" s="28">
        <v>10000</v>
      </c>
    </row>
    <row r="30" spans="1:8" ht="89.25" x14ac:dyDescent="0.2">
      <c r="A30" s="26" t="s">
        <v>39</v>
      </c>
      <c r="B30" s="39" t="s">
        <v>298</v>
      </c>
      <c r="C30" s="27" t="s">
        <v>297</v>
      </c>
      <c r="D30" s="27" t="s">
        <v>296</v>
      </c>
      <c r="E30" s="27" t="s">
        <v>295</v>
      </c>
      <c r="F30" s="29">
        <v>178699.69</v>
      </c>
      <c r="G30" s="35" t="s">
        <v>294</v>
      </c>
      <c r="H30" s="28">
        <f>2012.86*4</f>
        <v>8051.44</v>
      </c>
    </row>
    <row r="31" spans="1:8" ht="83.25" customHeight="1" x14ac:dyDescent="0.2">
      <c r="A31" s="26" t="s">
        <v>39</v>
      </c>
      <c r="B31" s="39" t="s">
        <v>293</v>
      </c>
      <c r="C31" s="27" t="s">
        <v>127</v>
      </c>
      <c r="D31" s="27" t="s">
        <v>292</v>
      </c>
      <c r="E31" s="27" t="s">
        <v>292</v>
      </c>
      <c r="F31" s="29">
        <v>35000</v>
      </c>
      <c r="G31" s="35" t="s">
        <v>291</v>
      </c>
      <c r="H31" s="28">
        <v>0</v>
      </c>
    </row>
    <row r="32" spans="1:8" ht="83.25" customHeight="1" x14ac:dyDescent="0.2">
      <c r="A32" s="26" t="s">
        <v>223</v>
      </c>
      <c r="B32" s="39" t="s">
        <v>290</v>
      </c>
      <c r="C32" s="27" t="s">
        <v>127</v>
      </c>
      <c r="D32" s="27" t="s">
        <v>260</v>
      </c>
      <c r="E32" s="27" t="s">
        <v>260</v>
      </c>
      <c r="F32" s="29">
        <v>5200</v>
      </c>
      <c r="G32" s="35" t="s">
        <v>289</v>
      </c>
      <c r="H32" s="28">
        <f>5833.33*3</f>
        <v>17499.989999999998</v>
      </c>
    </row>
    <row r="33" spans="1:8" ht="83.25" customHeight="1" x14ac:dyDescent="0.2">
      <c r="A33" s="26" t="s">
        <v>223</v>
      </c>
      <c r="B33" s="39" t="s">
        <v>288</v>
      </c>
      <c r="C33" s="27" t="s">
        <v>127</v>
      </c>
      <c r="D33" s="27" t="s">
        <v>287</v>
      </c>
      <c r="E33" s="27" t="s">
        <v>286</v>
      </c>
      <c r="F33" s="29">
        <v>10165</v>
      </c>
      <c r="G33" s="35" t="s">
        <v>285</v>
      </c>
      <c r="H33" s="28">
        <v>5200</v>
      </c>
    </row>
    <row r="34" spans="1:8" ht="83.25" customHeight="1" x14ac:dyDescent="0.2">
      <c r="A34" s="26" t="s">
        <v>39</v>
      </c>
      <c r="B34" s="39" t="s">
        <v>284</v>
      </c>
      <c r="C34" s="27" t="s">
        <v>127</v>
      </c>
      <c r="D34" s="27" t="s">
        <v>250</v>
      </c>
      <c r="E34" s="27" t="s">
        <v>250</v>
      </c>
      <c r="F34" s="29">
        <v>70000</v>
      </c>
      <c r="G34" s="35" t="s">
        <v>283</v>
      </c>
      <c r="H34" s="28">
        <v>10165</v>
      </c>
    </row>
    <row r="35" spans="1:8" ht="95.25" customHeight="1" x14ac:dyDescent="0.2">
      <c r="A35" s="26" t="s">
        <v>223</v>
      </c>
      <c r="B35" s="39" t="s">
        <v>282</v>
      </c>
      <c r="C35" s="27" t="s">
        <v>99</v>
      </c>
      <c r="D35" s="27" t="s">
        <v>281</v>
      </c>
      <c r="E35" s="27" t="s">
        <v>280</v>
      </c>
      <c r="F35" s="29">
        <v>135000</v>
      </c>
      <c r="G35" s="35" t="s">
        <v>279</v>
      </c>
      <c r="H35" s="28">
        <v>0</v>
      </c>
    </row>
    <row r="36" spans="1:8" ht="83.25" customHeight="1" x14ac:dyDescent="0.2">
      <c r="A36" s="26" t="s">
        <v>39</v>
      </c>
      <c r="B36" s="39" t="s">
        <v>278</v>
      </c>
      <c r="C36" s="27" t="s">
        <v>127</v>
      </c>
      <c r="D36" s="27" t="s">
        <v>277</v>
      </c>
      <c r="E36" s="27" t="s">
        <v>277</v>
      </c>
      <c r="F36" s="29">
        <v>66000</v>
      </c>
      <c r="G36" s="35" t="s">
        <v>276</v>
      </c>
      <c r="H36" s="28">
        <v>67500</v>
      </c>
    </row>
    <row r="37" spans="1:8" ht="83.25" customHeight="1" x14ac:dyDescent="0.2">
      <c r="A37" s="26" t="s">
        <v>223</v>
      </c>
      <c r="B37" s="39" t="s">
        <v>275</v>
      </c>
      <c r="C37" s="27" t="s">
        <v>127</v>
      </c>
      <c r="D37" s="27" t="s">
        <v>274</v>
      </c>
      <c r="E37" s="27" t="s">
        <v>274</v>
      </c>
      <c r="F37" s="29">
        <v>38696.74</v>
      </c>
      <c r="G37" s="35" t="s">
        <v>273</v>
      </c>
      <c r="H37" s="28">
        <v>5500</v>
      </c>
    </row>
    <row r="38" spans="1:8" ht="83.25" customHeight="1" x14ac:dyDescent="0.2">
      <c r="A38" s="26" t="s">
        <v>39</v>
      </c>
      <c r="B38" s="27" t="s">
        <v>272</v>
      </c>
      <c r="C38" s="27" t="s">
        <v>127</v>
      </c>
      <c r="D38" s="27" t="s">
        <v>271</v>
      </c>
      <c r="E38" s="27" t="s">
        <v>271</v>
      </c>
      <c r="F38" s="29">
        <v>16926.23</v>
      </c>
      <c r="G38" s="35" t="s">
        <v>270</v>
      </c>
      <c r="H38" s="28">
        <v>38696.74</v>
      </c>
    </row>
    <row r="39" spans="1:8" ht="83.25" customHeight="1" x14ac:dyDescent="0.2">
      <c r="A39" s="26" t="s">
        <v>223</v>
      </c>
      <c r="B39" s="39" t="s">
        <v>269</v>
      </c>
      <c r="C39" s="27" t="s">
        <v>127</v>
      </c>
      <c r="D39" s="27" t="s">
        <v>268</v>
      </c>
      <c r="E39" s="27" t="s">
        <v>268</v>
      </c>
      <c r="F39" s="29">
        <v>39800</v>
      </c>
      <c r="G39" s="35" t="s">
        <v>267</v>
      </c>
      <c r="H39" s="28">
        <f>459.28*12</f>
        <v>5511.36</v>
      </c>
    </row>
    <row r="40" spans="1:8" ht="108.75" customHeight="1" x14ac:dyDescent="0.2">
      <c r="A40" s="26" t="s">
        <v>223</v>
      </c>
      <c r="B40" s="39" t="s">
        <v>266</v>
      </c>
      <c r="C40" s="27" t="s">
        <v>265</v>
      </c>
      <c r="D40" s="39" t="s">
        <v>264</v>
      </c>
      <c r="E40" s="27" t="s">
        <v>263</v>
      </c>
      <c r="F40" s="29">
        <v>254714.25</v>
      </c>
      <c r="G40" s="35" t="s">
        <v>262</v>
      </c>
      <c r="H40" s="28">
        <f>6284.16+10473.6</f>
        <v>16757.760000000002</v>
      </c>
    </row>
    <row r="41" spans="1:8" ht="83.25" customHeight="1" x14ac:dyDescent="0.2">
      <c r="A41" s="26" t="s">
        <v>223</v>
      </c>
      <c r="B41" s="39" t="s">
        <v>261</v>
      </c>
      <c r="C41" s="27" t="s">
        <v>127</v>
      </c>
      <c r="D41" s="27" t="s">
        <v>260</v>
      </c>
      <c r="E41" s="27" t="s">
        <v>260</v>
      </c>
      <c r="F41" s="29">
        <v>22815</v>
      </c>
      <c r="G41" s="35" t="s">
        <v>259</v>
      </c>
      <c r="H41" s="28">
        <f>178500+76214.25</f>
        <v>254714.25</v>
      </c>
    </row>
    <row r="42" spans="1:8" ht="89.25" x14ac:dyDescent="0.2">
      <c r="A42" s="26" t="s">
        <v>39</v>
      </c>
      <c r="B42" s="39" t="s">
        <v>258</v>
      </c>
      <c r="C42" s="27" t="s">
        <v>52</v>
      </c>
      <c r="D42" s="27" t="s">
        <v>257</v>
      </c>
      <c r="E42" s="27" t="s">
        <v>256</v>
      </c>
      <c r="F42" s="29">
        <v>149700</v>
      </c>
      <c r="G42" s="35" t="s">
        <v>255</v>
      </c>
      <c r="H42" s="28">
        <v>0</v>
      </c>
    </row>
    <row r="43" spans="1:8" ht="83.25" customHeight="1" x14ac:dyDescent="0.2">
      <c r="A43" s="26" t="s">
        <v>39</v>
      </c>
      <c r="B43" s="39" t="s">
        <v>254</v>
      </c>
      <c r="C43" s="27" t="s">
        <v>127</v>
      </c>
      <c r="D43" s="27" t="s">
        <v>253</v>
      </c>
      <c r="E43" s="27" t="s">
        <v>253</v>
      </c>
      <c r="F43" s="29">
        <v>45000</v>
      </c>
      <c r="G43" s="35" t="s">
        <v>252</v>
      </c>
      <c r="H43" s="28">
        <f>49900*2</f>
        <v>99800</v>
      </c>
    </row>
    <row r="44" spans="1:8" ht="83.25" customHeight="1" x14ac:dyDescent="0.2">
      <c r="A44" s="25" t="s">
        <v>39</v>
      </c>
      <c r="B44" s="39" t="s">
        <v>251</v>
      </c>
      <c r="C44" s="27" t="s">
        <v>127</v>
      </c>
      <c r="D44" s="27" t="s">
        <v>250</v>
      </c>
      <c r="E44" s="27" t="s">
        <v>250</v>
      </c>
      <c r="F44" s="29">
        <v>50000</v>
      </c>
      <c r="G44" s="35" t="s">
        <v>249</v>
      </c>
      <c r="H44" s="28">
        <f>9919.92+10009.2+9892.08+10014.54+9538.46+9536.94</f>
        <v>58911.140000000007</v>
      </c>
    </row>
    <row r="45" spans="1:8" ht="83.25" customHeight="1" x14ac:dyDescent="0.2">
      <c r="A45" s="25" t="s">
        <v>39</v>
      </c>
      <c r="B45" s="39" t="s">
        <v>248</v>
      </c>
      <c r="C45" s="27" t="s">
        <v>127</v>
      </c>
      <c r="D45" s="27" t="s">
        <v>245</v>
      </c>
      <c r="E45" s="27" t="s">
        <v>245</v>
      </c>
      <c r="F45" s="29">
        <v>20000</v>
      </c>
      <c r="G45" s="35" t="s">
        <v>247</v>
      </c>
      <c r="H45" s="28">
        <f>50000</f>
        <v>50000</v>
      </c>
    </row>
    <row r="46" spans="1:8" ht="83.25" customHeight="1" x14ac:dyDescent="0.2">
      <c r="A46" s="25" t="s">
        <v>39</v>
      </c>
      <c r="B46" s="39" t="s">
        <v>246</v>
      </c>
      <c r="C46" s="27" t="s">
        <v>127</v>
      </c>
      <c r="D46" s="27" t="s">
        <v>245</v>
      </c>
      <c r="E46" s="27" t="s">
        <v>245</v>
      </c>
      <c r="F46" s="29">
        <v>10000</v>
      </c>
      <c r="G46" s="35" t="s">
        <v>244</v>
      </c>
      <c r="H46" s="28">
        <v>20000</v>
      </c>
    </row>
    <row r="47" spans="1:8" ht="108" customHeight="1" x14ac:dyDescent="0.2">
      <c r="A47" s="25" t="s">
        <v>39</v>
      </c>
      <c r="B47" s="39" t="s">
        <v>243</v>
      </c>
      <c r="C47" s="27" t="s">
        <v>52</v>
      </c>
      <c r="D47" s="39" t="s">
        <v>242</v>
      </c>
      <c r="E47" s="27" t="s">
        <v>241</v>
      </c>
      <c r="F47" s="29">
        <v>8700</v>
      </c>
      <c r="G47" s="35" t="s">
        <v>240</v>
      </c>
      <c r="H47" s="28">
        <v>10000</v>
      </c>
    </row>
    <row r="48" spans="1:8" ht="83.25" customHeight="1" x14ac:dyDescent="0.2">
      <c r="A48" s="26" t="s">
        <v>223</v>
      </c>
      <c r="B48" s="39" t="s">
        <v>239</v>
      </c>
      <c r="C48" s="27" t="s">
        <v>52</v>
      </c>
      <c r="D48" s="39" t="s">
        <v>238</v>
      </c>
      <c r="E48" s="27" t="s">
        <v>234</v>
      </c>
      <c r="F48" s="29">
        <v>60000</v>
      </c>
      <c r="G48" s="35" t="s">
        <v>237</v>
      </c>
      <c r="H48" s="28">
        <v>8700</v>
      </c>
    </row>
    <row r="49" spans="1:8" ht="118.5" customHeight="1" x14ac:dyDescent="0.2">
      <c r="A49" s="26" t="s">
        <v>223</v>
      </c>
      <c r="B49" s="39" t="s">
        <v>236</v>
      </c>
      <c r="C49" s="27" t="s">
        <v>52</v>
      </c>
      <c r="D49" s="39" t="s">
        <v>235</v>
      </c>
      <c r="E49" s="27" t="s">
        <v>234</v>
      </c>
      <c r="F49" s="29">
        <v>69736</v>
      </c>
      <c r="G49" s="35" t="s">
        <v>233</v>
      </c>
      <c r="H49" s="28">
        <v>0</v>
      </c>
    </row>
    <row r="50" spans="1:8" ht="95.25" customHeight="1" x14ac:dyDescent="0.2">
      <c r="A50" s="26" t="s">
        <v>232</v>
      </c>
      <c r="B50" s="39" t="s">
        <v>231</v>
      </c>
      <c r="C50" s="27" t="s">
        <v>127</v>
      </c>
      <c r="D50" s="27" t="s">
        <v>230</v>
      </c>
      <c r="E50" s="27" t="s">
        <v>230</v>
      </c>
      <c r="F50" s="29">
        <v>12000</v>
      </c>
      <c r="G50" s="35" t="s">
        <v>229</v>
      </c>
      <c r="H50" s="28">
        <v>69736</v>
      </c>
    </row>
    <row r="51" spans="1:8" s="16" customFormat="1" ht="83.25" customHeight="1" x14ac:dyDescent="0.2">
      <c r="A51" s="25" t="s">
        <v>14</v>
      </c>
      <c r="B51" s="24" t="s">
        <v>228</v>
      </c>
      <c r="C51" s="31" t="s">
        <v>127</v>
      </c>
      <c r="D51" s="31" t="s">
        <v>227</v>
      </c>
      <c r="E51" s="31" t="s">
        <v>227</v>
      </c>
      <c r="F51" s="34">
        <v>54000</v>
      </c>
      <c r="G51" s="44"/>
      <c r="H51" s="28">
        <v>12000</v>
      </c>
    </row>
    <row r="52" spans="1:8" ht="83.25" customHeight="1" x14ac:dyDescent="0.2">
      <c r="A52" s="26" t="s">
        <v>183</v>
      </c>
      <c r="B52" s="39" t="s">
        <v>226</v>
      </c>
      <c r="C52" s="27" t="s">
        <v>127</v>
      </c>
      <c r="D52" s="27" t="s">
        <v>225</v>
      </c>
      <c r="E52" s="27" t="s">
        <v>225</v>
      </c>
      <c r="F52" s="29">
        <v>10000</v>
      </c>
      <c r="G52" s="35" t="s">
        <v>224</v>
      </c>
      <c r="H52" s="28">
        <v>54000</v>
      </c>
    </row>
    <row r="53" spans="1:8" s="16" customFormat="1" ht="83.25" customHeight="1" x14ac:dyDescent="0.2">
      <c r="A53" s="26" t="s">
        <v>223</v>
      </c>
      <c r="B53" s="24" t="s">
        <v>222</v>
      </c>
      <c r="C53" s="31" t="s">
        <v>127</v>
      </c>
      <c r="D53" s="31" t="s">
        <v>221</v>
      </c>
      <c r="E53" s="31" t="s">
        <v>221</v>
      </c>
      <c r="F53" s="34">
        <v>5755</v>
      </c>
      <c r="G53" s="31" t="s">
        <v>220</v>
      </c>
      <c r="H53" s="28">
        <v>0</v>
      </c>
    </row>
    <row r="54" spans="1:8" s="42" customFormat="1" ht="83.25" customHeight="1" x14ac:dyDescent="0.2">
      <c r="A54" s="26" t="s">
        <v>14</v>
      </c>
      <c r="B54" s="39" t="s">
        <v>218</v>
      </c>
      <c r="C54" s="27" t="s">
        <v>127</v>
      </c>
      <c r="D54" s="27" t="s">
        <v>64</v>
      </c>
      <c r="E54" s="27" t="s">
        <v>64</v>
      </c>
      <c r="F54" s="29">
        <v>10000</v>
      </c>
      <c r="G54" s="35" t="s">
        <v>219</v>
      </c>
      <c r="H54" s="28">
        <v>0</v>
      </c>
    </row>
    <row r="55" spans="1:8" ht="83.25" customHeight="1" x14ac:dyDescent="0.2">
      <c r="A55" s="26" t="s">
        <v>14</v>
      </c>
      <c r="B55" s="39" t="s">
        <v>218</v>
      </c>
      <c r="C55" s="27" t="s">
        <v>217</v>
      </c>
      <c r="D55" s="27" t="s">
        <v>64</v>
      </c>
      <c r="E55" s="27" t="s">
        <v>64</v>
      </c>
      <c r="F55" s="29">
        <v>5000</v>
      </c>
      <c r="G55" s="35" t="s">
        <v>216</v>
      </c>
      <c r="H55" s="28">
        <v>10000</v>
      </c>
    </row>
    <row r="56" spans="1:8" s="43" customFormat="1" ht="83.25" customHeight="1" x14ac:dyDescent="0.2">
      <c r="A56" s="25" t="s">
        <v>4</v>
      </c>
      <c r="B56" s="24" t="s">
        <v>215</v>
      </c>
      <c r="C56" s="31" t="s">
        <v>103</v>
      </c>
      <c r="D56" s="24"/>
      <c r="E56" s="31" t="s">
        <v>214</v>
      </c>
      <c r="F56" s="34">
        <v>10001.5</v>
      </c>
      <c r="G56" s="33" t="s">
        <v>213</v>
      </c>
      <c r="H56" s="28">
        <v>5000</v>
      </c>
    </row>
    <row r="57" spans="1:8" s="16" customFormat="1" ht="83.25" customHeight="1" x14ac:dyDescent="0.2">
      <c r="A57" s="26" t="s">
        <v>14</v>
      </c>
      <c r="B57" s="24" t="s">
        <v>212</v>
      </c>
      <c r="C57" s="31" t="s">
        <v>17</v>
      </c>
      <c r="D57" s="31" t="s">
        <v>79</v>
      </c>
      <c r="E57" s="31" t="s">
        <v>79</v>
      </c>
      <c r="F57" s="34">
        <v>12545</v>
      </c>
      <c r="G57" s="33">
        <v>44265</v>
      </c>
      <c r="H57" s="28">
        <v>10001.5</v>
      </c>
    </row>
    <row r="58" spans="1:8" s="16" customFormat="1" ht="102" customHeight="1" x14ac:dyDescent="0.2">
      <c r="A58" s="25" t="s">
        <v>4</v>
      </c>
      <c r="B58" s="24" t="s">
        <v>211</v>
      </c>
      <c r="C58" s="31" t="s">
        <v>93</v>
      </c>
      <c r="D58" s="31" t="s">
        <v>210</v>
      </c>
      <c r="E58" s="31" t="s">
        <v>210</v>
      </c>
      <c r="F58" s="34">
        <v>13680</v>
      </c>
      <c r="G58" s="33" t="s">
        <v>209</v>
      </c>
      <c r="H58" s="28">
        <f>3763.5</f>
        <v>3763.5</v>
      </c>
    </row>
    <row r="59" spans="1:8" ht="83.25" customHeight="1" x14ac:dyDescent="0.2">
      <c r="A59" s="26" t="s">
        <v>14</v>
      </c>
      <c r="B59" s="39" t="s">
        <v>208</v>
      </c>
      <c r="C59" s="27" t="s">
        <v>127</v>
      </c>
      <c r="D59" s="27" t="s">
        <v>207</v>
      </c>
      <c r="E59" s="27" t="s">
        <v>207</v>
      </c>
      <c r="F59" s="29">
        <v>7000</v>
      </c>
      <c r="G59" s="35" t="s">
        <v>206</v>
      </c>
      <c r="H59" s="28">
        <v>13680</v>
      </c>
    </row>
    <row r="60" spans="1:8" s="16" customFormat="1" ht="109.5" customHeight="1" x14ac:dyDescent="0.2">
      <c r="A60" s="25" t="s">
        <v>39</v>
      </c>
      <c r="B60" s="24" t="s">
        <v>205</v>
      </c>
      <c r="C60" s="31" t="s">
        <v>99</v>
      </c>
      <c r="D60" s="31" t="s">
        <v>204</v>
      </c>
      <c r="E60" s="31" t="s">
        <v>203</v>
      </c>
      <c r="F60" s="34">
        <v>20000</v>
      </c>
      <c r="G60" s="33" t="s">
        <v>202</v>
      </c>
      <c r="H60" s="28">
        <f>1750*3</f>
        <v>5250</v>
      </c>
    </row>
    <row r="61" spans="1:8" s="16" customFormat="1" ht="83.25" customHeight="1" x14ac:dyDescent="0.2">
      <c r="A61" s="25" t="s">
        <v>39</v>
      </c>
      <c r="B61" s="24" t="s">
        <v>201</v>
      </c>
      <c r="C61" s="31" t="s">
        <v>127</v>
      </c>
      <c r="D61" s="31" t="s">
        <v>194</v>
      </c>
      <c r="E61" s="31" t="s">
        <v>200</v>
      </c>
      <c r="F61" s="34">
        <v>39000</v>
      </c>
      <c r="G61" s="31" t="s">
        <v>199</v>
      </c>
      <c r="H61" s="28">
        <v>10000</v>
      </c>
    </row>
    <row r="62" spans="1:8" s="16" customFormat="1" ht="83.25" customHeight="1" x14ac:dyDescent="0.2">
      <c r="A62" s="25" t="s">
        <v>39</v>
      </c>
      <c r="B62" s="24" t="s">
        <v>198</v>
      </c>
      <c r="C62" s="31" t="s">
        <v>127</v>
      </c>
      <c r="D62" s="31" t="s">
        <v>194</v>
      </c>
      <c r="E62" s="31" t="s">
        <v>194</v>
      </c>
      <c r="F62" s="34">
        <v>21000</v>
      </c>
      <c r="G62" s="31" t="s">
        <v>197</v>
      </c>
      <c r="H62" s="28">
        <f>3250*8</f>
        <v>26000</v>
      </c>
    </row>
    <row r="63" spans="1:8" ht="83.25" customHeight="1" x14ac:dyDescent="0.2">
      <c r="A63" s="25" t="s">
        <v>39</v>
      </c>
      <c r="B63" s="39" t="s">
        <v>196</v>
      </c>
      <c r="C63" s="27" t="s">
        <v>195</v>
      </c>
      <c r="D63" s="27" t="s">
        <v>194</v>
      </c>
      <c r="E63" s="27" t="s">
        <v>194</v>
      </c>
      <c r="F63" s="29">
        <v>15000</v>
      </c>
      <c r="G63" s="27" t="s">
        <v>193</v>
      </c>
      <c r="H63" s="28">
        <f>1750*8</f>
        <v>14000</v>
      </c>
    </row>
    <row r="64" spans="1:8" ht="83.25" customHeight="1" x14ac:dyDescent="0.2">
      <c r="A64" s="26" t="s">
        <v>4</v>
      </c>
      <c r="B64" s="39" t="s">
        <v>192</v>
      </c>
      <c r="C64" s="27" t="s">
        <v>99</v>
      </c>
      <c r="D64" s="27" t="s">
        <v>191</v>
      </c>
      <c r="E64" s="27" t="s">
        <v>190</v>
      </c>
      <c r="F64" s="29">
        <v>65000</v>
      </c>
      <c r="G64" s="27" t="s">
        <v>189</v>
      </c>
      <c r="H64" s="28">
        <v>0</v>
      </c>
    </row>
    <row r="65" spans="1:8" s="16" customFormat="1" ht="83.25" customHeight="1" x14ac:dyDescent="0.2">
      <c r="A65" s="26" t="s">
        <v>14</v>
      </c>
      <c r="B65" s="24" t="s">
        <v>188</v>
      </c>
      <c r="C65" s="31" t="s">
        <v>127</v>
      </c>
      <c r="D65" s="31" t="s">
        <v>64</v>
      </c>
      <c r="E65" s="31" t="s">
        <v>64</v>
      </c>
      <c r="F65" s="34">
        <v>7500</v>
      </c>
      <c r="G65" s="33" t="s">
        <v>187</v>
      </c>
      <c r="H65" s="28">
        <v>65000</v>
      </c>
    </row>
    <row r="66" spans="1:8" ht="83.25" customHeight="1" x14ac:dyDescent="0.2">
      <c r="A66" s="26" t="s">
        <v>163</v>
      </c>
      <c r="B66" s="39" t="s">
        <v>186</v>
      </c>
      <c r="C66" s="27" t="s">
        <v>127</v>
      </c>
      <c r="D66" s="27" t="s">
        <v>185</v>
      </c>
      <c r="E66" s="27" t="s">
        <v>185</v>
      </c>
      <c r="F66" s="29">
        <v>6800</v>
      </c>
      <c r="G66" s="35" t="s">
        <v>184</v>
      </c>
      <c r="H66" s="28">
        <v>7500</v>
      </c>
    </row>
    <row r="67" spans="1:8" ht="97.5" customHeight="1" x14ac:dyDescent="0.2">
      <c r="A67" s="26" t="s">
        <v>183</v>
      </c>
      <c r="B67" s="39" t="s">
        <v>182</v>
      </c>
      <c r="C67" s="27" t="s">
        <v>181</v>
      </c>
      <c r="D67" s="27" t="s">
        <v>180</v>
      </c>
      <c r="E67" s="27" t="s">
        <v>179</v>
      </c>
      <c r="F67" s="29">
        <v>30000</v>
      </c>
      <c r="G67" s="35" t="s">
        <v>153</v>
      </c>
      <c r="H67" s="28">
        <v>6800</v>
      </c>
    </row>
    <row r="68" spans="1:8" ht="114.75" x14ac:dyDescent="0.2">
      <c r="A68" s="26" t="s">
        <v>4</v>
      </c>
      <c r="B68" s="39" t="s">
        <v>178</v>
      </c>
      <c r="C68" s="27" t="s">
        <v>52</v>
      </c>
      <c r="D68" s="27" t="s">
        <v>177</v>
      </c>
      <c r="E68" s="27" t="s">
        <v>176</v>
      </c>
      <c r="F68" s="29">
        <v>56880</v>
      </c>
      <c r="G68" s="35" t="s">
        <v>172</v>
      </c>
      <c r="H68" s="28">
        <v>11000</v>
      </c>
    </row>
    <row r="69" spans="1:8" ht="106.5" customHeight="1" x14ac:dyDescent="0.2">
      <c r="A69" s="26" t="s">
        <v>4</v>
      </c>
      <c r="B69" s="27" t="s">
        <v>175</v>
      </c>
      <c r="C69" s="27" t="s">
        <v>52</v>
      </c>
      <c r="D69" s="27" t="s">
        <v>174</v>
      </c>
      <c r="E69" s="27" t="s">
        <v>173</v>
      </c>
      <c r="F69" s="29">
        <v>54000</v>
      </c>
      <c r="G69" s="35" t="s">
        <v>172</v>
      </c>
      <c r="H69" s="28">
        <f>1580*10</f>
        <v>15800</v>
      </c>
    </row>
    <row r="70" spans="1:8" s="16" customFormat="1" ht="99" customHeight="1" x14ac:dyDescent="0.2">
      <c r="A70" s="26" t="s">
        <v>163</v>
      </c>
      <c r="B70" s="24" t="s">
        <v>171</v>
      </c>
      <c r="C70" s="31" t="s">
        <v>127</v>
      </c>
      <c r="D70" s="31" t="s">
        <v>37</v>
      </c>
      <c r="E70" s="31" t="s">
        <v>37</v>
      </c>
      <c r="F70" s="34">
        <v>6800</v>
      </c>
      <c r="G70" s="33" t="s">
        <v>149</v>
      </c>
      <c r="H70" s="28">
        <f>1500*10</f>
        <v>15000</v>
      </c>
    </row>
    <row r="71" spans="1:8" ht="83.25" customHeight="1" x14ac:dyDescent="0.2">
      <c r="A71" s="26" t="s">
        <v>4</v>
      </c>
      <c r="B71" s="39" t="s">
        <v>170</v>
      </c>
      <c r="C71" s="27" t="s">
        <v>127</v>
      </c>
      <c r="D71" s="27" t="s">
        <v>169</v>
      </c>
      <c r="E71" s="27" t="s">
        <v>168</v>
      </c>
      <c r="F71" s="29">
        <v>15000</v>
      </c>
      <c r="G71" s="35" t="s">
        <v>158</v>
      </c>
      <c r="H71" s="28">
        <v>6800</v>
      </c>
    </row>
    <row r="72" spans="1:8" ht="83.25" customHeight="1" x14ac:dyDescent="0.2">
      <c r="A72" s="26" t="s">
        <v>163</v>
      </c>
      <c r="B72" s="39" t="s">
        <v>167</v>
      </c>
      <c r="C72" s="27" t="s">
        <v>127</v>
      </c>
      <c r="D72" s="27" t="s">
        <v>166</v>
      </c>
      <c r="E72" s="27" t="s">
        <v>166</v>
      </c>
      <c r="F72" s="29">
        <v>27100</v>
      </c>
      <c r="G72" s="27" t="s">
        <v>149</v>
      </c>
      <c r="H72" s="28">
        <f>3750*3</f>
        <v>11250</v>
      </c>
    </row>
    <row r="73" spans="1:8" ht="83.25" customHeight="1" x14ac:dyDescent="0.2">
      <c r="A73" s="26" t="s">
        <v>163</v>
      </c>
      <c r="B73" s="39" t="s">
        <v>165</v>
      </c>
      <c r="C73" s="27" t="s">
        <v>127</v>
      </c>
      <c r="D73" s="27" t="s">
        <v>58</v>
      </c>
      <c r="E73" s="27" t="s">
        <v>58</v>
      </c>
      <c r="F73" s="29">
        <v>18500</v>
      </c>
      <c r="G73" s="27" t="s">
        <v>164</v>
      </c>
      <c r="H73" s="28">
        <f>2258.35*10</f>
        <v>22583.5</v>
      </c>
    </row>
    <row r="74" spans="1:8" ht="83.25" customHeight="1" x14ac:dyDescent="0.2">
      <c r="A74" s="26" t="s">
        <v>163</v>
      </c>
      <c r="B74" s="39" t="s">
        <v>162</v>
      </c>
      <c r="C74" s="27" t="s">
        <v>127</v>
      </c>
      <c r="D74" s="27" t="s">
        <v>161</v>
      </c>
      <c r="E74" s="27" t="s">
        <v>161</v>
      </c>
      <c r="F74" s="29">
        <v>27000</v>
      </c>
      <c r="G74" s="27" t="s">
        <v>158</v>
      </c>
      <c r="H74" s="28">
        <v>18500</v>
      </c>
    </row>
    <row r="75" spans="1:8" ht="213" customHeight="1" x14ac:dyDescent="0.2">
      <c r="A75" s="26" t="s">
        <v>4</v>
      </c>
      <c r="B75" s="39" t="s">
        <v>160</v>
      </c>
      <c r="C75" s="27" t="s">
        <v>127</v>
      </c>
      <c r="D75" s="27" t="s">
        <v>159</v>
      </c>
      <c r="E75" s="27" t="s">
        <v>159</v>
      </c>
      <c r="F75" s="29">
        <v>39000</v>
      </c>
      <c r="G75" s="27" t="s">
        <v>158</v>
      </c>
      <c r="H75" s="28">
        <f>4500*4</f>
        <v>18000</v>
      </c>
    </row>
    <row r="76" spans="1:8" ht="83.25" customHeight="1" x14ac:dyDescent="0.2">
      <c r="A76" s="26" t="s">
        <v>4</v>
      </c>
      <c r="B76" s="24" t="s">
        <v>157</v>
      </c>
      <c r="C76" s="27" t="s">
        <v>127</v>
      </c>
      <c r="D76" s="27" t="s">
        <v>156</v>
      </c>
      <c r="E76" s="27" t="s">
        <v>156</v>
      </c>
      <c r="F76" s="29">
        <v>12000</v>
      </c>
      <c r="G76" s="27" t="s">
        <v>149</v>
      </c>
      <c r="H76" s="28">
        <f>6500*5</f>
        <v>32500</v>
      </c>
    </row>
    <row r="77" spans="1:8" ht="83.25" customHeight="1" x14ac:dyDescent="0.2">
      <c r="A77" s="26" t="s">
        <v>4</v>
      </c>
      <c r="B77" s="39" t="s">
        <v>155</v>
      </c>
      <c r="C77" s="27" t="s">
        <v>127</v>
      </c>
      <c r="D77" s="27" t="s">
        <v>154</v>
      </c>
      <c r="E77" s="27" t="s">
        <v>154</v>
      </c>
      <c r="F77" s="29">
        <v>32400</v>
      </c>
      <c r="G77" s="27" t="s">
        <v>153</v>
      </c>
      <c r="H77" s="28">
        <v>10913.2</v>
      </c>
    </row>
    <row r="78" spans="1:8" ht="83.25" customHeight="1" x14ac:dyDescent="0.2">
      <c r="A78" s="26" t="s">
        <v>14</v>
      </c>
      <c r="B78" s="27" t="s">
        <v>152</v>
      </c>
      <c r="C78" s="27" t="s">
        <v>127</v>
      </c>
      <c r="D78" s="27" t="s">
        <v>151</v>
      </c>
      <c r="E78" s="27" t="s">
        <v>150</v>
      </c>
      <c r="F78" s="29">
        <v>5780</v>
      </c>
      <c r="G78" s="27" t="s">
        <v>149</v>
      </c>
      <c r="H78" s="28">
        <f>1800*5</f>
        <v>9000</v>
      </c>
    </row>
    <row r="79" spans="1:8" s="16" customFormat="1" ht="83.25" customHeight="1" x14ac:dyDescent="0.2">
      <c r="A79" s="26" t="s">
        <v>14</v>
      </c>
      <c r="B79" s="24" t="s">
        <v>148</v>
      </c>
      <c r="C79" s="31" t="s">
        <v>127</v>
      </c>
      <c r="D79" s="31" t="s">
        <v>32</v>
      </c>
      <c r="E79" s="31" t="s">
        <v>32</v>
      </c>
      <c r="F79" s="34">
        <v>17100</v>
      </c>
      <c r="G79" s="33" t="s">
        <v>34</v>
      </c>
      <c r="H79" s="28">
        <v>4335</v>
      </c>
    </row>
    <row r="80" spans="1:8" ht="83.25" customHeight="1" x14ac:dyDescent="0.2">
      <c r="A80" s="26" t="s">
        <v>4</v>
      </c>
      <c r="B80" s="39" t="s">
        <v>147</v>
      </c>
      <c r="C80" s="27" t="s">
        <v>108</v>
      </c>
      <c r="D80" s="39" t="s">
        <v>146</v>
      </c>
      <c r="E80" s="27" t="s">
        <v>145</v>
      </c>
      <c r="F80" s="29">
        <v>73800</v>
      </c>
      <c r="G80" s="35" t="s">
        <v>144</v>
      </c>
      <c r="H80" s="28">
        <v>17110</v>
      </c>
    </row>
    <row r="81" spans="1:8" s="16" customFormat="1" ht="83.25" customHeight="1" x14ac:dyDescent="0.2">
      <c r="A81" s="26" t="s">
        <v>4</v>
      </c>
      <c r="B81" s="24" t="s">
        <v>143</v>
      </c>
      <c r="C81" s="31" t="s">
        <v>127</v>
      </c>
      <c r="D81" s="31" t="s">
        <v>139</v>
      </c>
      <c r="E81" s="31" t="s">
        <v>139</v>
      </c>
      <c r="F81" s="34">
        <v>66714.23</v>
      </c>
      <c r="G81" s="33" t="s">
        <v>142</v>
      </c>
      <c r="H81" s="28">
        <v>8200</v>
      </c>
    </row>
    <row r="82" spans="1:8" s="16" customFormat="1" ht="83.25" customHeight="1" x14ac:dyDescent="0.2">
      <c r="A82" s="25" t="s">
        <v>4</v>
      </c>
      <c r="B82" s="24" t="s">
        <v>141</v>
      </c>
      <c r="C82" s="27" t="s">
        <v>140</v>
      </c>
      <c r="D82" s="31" t="s">
        <v>139</v>
      </c>
      <c r="E82" s="31" t="s">
        <v>139</v>
      </c>
      <c r="F82" s="34">
        <v>12128</v>
      </c>
      <c r="G82" s="33" t="s">
        <v>138</v>
      </c>
      <c r="H82" s="28"/>
    </row>
    <row r="83" spans="1:8" s="43" customFormat="1" ht="83.25" customHeight="1" x14ac:dyDescent="0.2">
      <c r="A83" s="26" t="s">
        <v>4</v>
      </c>
      <c r="B83" s="24" t="s">
        <v>137</v>
      </c>
      <c r="C83" s="31" t="s">
        <v>136</v>
      </c>
      <c r="D83" s="24" t="s">
        <v>135</v>
      </c>
      <c r="E83" s="31" t="s">
        <v>134</v>
      </c>
      <c r="F83" s="34">
        <v>5478834.5999999996</v>
      </c>
      <c r="G83" s="33" t="s">
        <v>133</v>
      </c>
      <c r="H83" s="28">
        <f>(91313.91+60875.94)*10</f>
        <v>1521898.5</v>
      </c>
    </row>
    <row r="84" spans="1:8" s="42" customFormat="1" ht="83.25" customHeight="1" x14ac:dyDescent="0.2">
      <c r="A84" s="26" t="s">
        <v>4</v>
      </c>
      <c r="B84" s="39" t="s">
        <v>132</v>
      </c>
      <c r="C84" s="27" t="s">
        <v>108</v>
      </c>
      <c r="D84" s="27" t="s">
        <v>131</v>
      </c>
      <c r="E84" s="27" t="s">
        <v>130</v>
      </c>
      <c r="F84" s="29">
        <v>237600</v>
      </c>
      <c r="G84" s="35" t="s">
        <v>129</v>
      </c>
      <c r="H84" s="28">
        <v>0</v>
      </c>
    </row>
    <row r="85" spans="1:8" s="16" customFormat="1" ht="83.25" customHeight="1" x14ac:dyDescent="0.2">
      <c r="A85" s="25" t="s">
        <v>39</v>
      </c>
      <c r="B85" s="24" t="s">
        <v>128</v>
      </c>
      <c r="C85" s="31" t="s">
        <v>127</v>
      </c>
      <c r="D85" s="31" t="s">
        <v>126</v>
      </c>
      <c r="E85" s="31" t="s">
        <v>126</v>
      </c>
      <c r="F85" s="34">
        <v>15000</v>
      </c>
      <c r="G85" s="33" t="s">
        <v>125</v>
      </c>
      <c r="H85" s="28">
        <v>7500</v>
      </c>
    </row>
    <row r="86" spans="1:8" ht="83.25" customHeight="1" x14ac:dyDescent="0.2">
      <c r="A86" s="25" t="s">
        <v>39</v>
      </c>
      <c r="B86" s="39" t="s">
        <v>124</v>
      </c>
      <c r="C86" s="27" t="s">
        <v>99</v>
      </c>
      <c r="D86" s="39" t="s">
        <v>123</v>
      </c>
      <c r="E86" s="27" t="s">
        <v>122</v>
      </c>
      <c r="F86" s="29">
        <v>16200</v>
      </c>
      <c r="G86" s="35" t="s">
        <v>121</v>
      </c>
      <c r="H86" s="28">
        <v>16200</v>
      </c>
    </row>
    <row r="87" spans="1:8" s="16" customFormat="1" ht="83.25" customHeight="1" x14ac:dyDescent="0.2">
      <c r="A87" s="25" t="s">
        <v>39</v>
      </c>
      <c r="B87" s="24" t="s">
        <v>120</v>
      </c>
      <c r="C87" s="27" t="s">
        <v>99</v>
      </c>
      <c r="D87" s="41"/>
      <c r="E87" s="31" t="s">
        <v>119</v>
      </c>
      <c r="F87" s="34">
        <v>36500</v>
      </c>
      <c r="G87" s="33" t="s">
        <v>118</v>
      </c>
      <c r="H87" s="28">
        <f>1917.06*12</f>
        <v>23004.720000000001</v>
      </c>
    </row>
    <row r="88" spans="1:8" ht="129.75" customHeight="1" x14ac:dyDescent="0.2">
      <c r="A88" s="26" t="s">
        <v>4</v>
      </c>
      <c r="B88" s="39" t="s">
        <v>117</v>
      </c>
      <c r="C88" s="27" t="s">
        <v>108</v>
      </c>
      <c r="D88" s="39" t="s">
        <v>116</v>
      </c>
      <c r="E88" s="27" t="s">
        <v>115</v>
      </c>
      <c r="F88" s="29">
        <v>3084680</v>
      </c>
      <c r="G88" s="35" t="s">
        <v>114</v>
      </c>
      <c r="H88" s="28">
        <f>215927.6+157200+148700+48900+156900+154900+93300</f>
        <v>975827.6</v>
      </c>
    </row>
    <row r="89" spans="1:8" ht="83.25" customHeight="1" x14ac:dyDescent="0.2">
      <c r="A89" s="25" t="s">
        <v>39</v>
      </c>
      <c r="B89" s="39" t="s">
        <v>113</v>
      </c>
      <c r="C89" s="27" t="s">
        <v>108</v>
      </c>
      <c r="D89" s="27" t="s">
        <v>112</v>
      </c>
      <c r="E89" s="27" t="s">
        <v>111</v>
      </c>
      <c r="F89" s="29">
        <v>118530</v>
      </c>
      <c r="G89" s="35" t="s">
        <v>110</v>
      </c>
      <c r="H89" s="28">
        <f>3414.6+3687.6+4240.74+3871.98+4056.36+4056.36+3742.91+3742.91+3386.45+3564.68+4099.38+3982.61+3871.98+3687.6+4056.36+4056.36+4056.36+3871.98+3871.98</f>
        <v>73319.199999999983</v>
      </c>
    </row>
    <row r="90" spans="1:8" ht="153" x14ac:dyDescent="0.2">
      <c r="A90" s="26" t="s">
        <v>4</v>
      </c>
      <c r="B90" s="39" t="s">
        <v>109</v>
      </c>
      <c r="C90" s="27" t="s">
        <v>108</v>
      </c>
      <c r="D90" s="27" t="s">
        <v>107</v>
      </c>
      <c r="E90" s="27" t="s">
        <v>106</v>
      </c>
      <c r="F90" s="29">
        <v>3988795.65</v>
      </c>
      <c r="G90" s="35" t="s">
        <v>105</v>
      </c>
      <c r="H90" s="28">
        <f>(253204.74*8)+(79194.9*8)</f>
        <v>2659197.12</v>
      </c>
    </row>
    <row r="91" spans="1:8" s="16" customFormat="1" ht="81" customHeight="1" x14ac:dyDescent="0.2">
      <c r="A91" s="26" t="s">
        <v>4</v>
      </c>
      <c r="B91" s="24" t="s">
        <v>104</v>
      </c>
      <c r="C91" s="27" t="s">
        <v>103</v>
      </c>
      <c r="D91" s="31" t="s">
        <v>102</v>
      </c>
      <c r="E91" s="31" t="s">
        <v>102</v>
      </c>
      <c r="F91" s="34">
        <v>15000</v>
      </c>
      <c r="G91" s="40" t="s">
        <v>101</v>
      </c>
      <c r="H91" s="28">
        <v>15000</v>
      </c>
    </row>
    <row r="92" spans="1:8" s="16" customFormat="1" ht="102" x14ac:dyDescent="0.2">
      <c r="A92" s="26" t="s">
        <v>4</v>
      </c>
      <c r="B92" s="24" t="s">
        <v>100</v>
      </c>
      <c r="C92" s="27" t="s">
        <v>99</v>
      </c>
      <c r="D92" s="24" t="s">
        <v>98</v>
      </c>
      <c r="E92" s="31" t="s">
        <v>67</v>
      </c>
      <c r="F92" s="34">
        <v>94800</v>
      </c>
      <c r="G92" s="33" t="s">
        <v>97</v>
      </c>
      <c r="H92" s="28">
        <v>94800</v>
      </c>
    </row>
    <row r="93" spans="1:8" ht="83.25" customHeight="1" x14ac:dyDescent="0.2">
      <c r="A93" s="26" t="s">
        <v>4</v>
      </c>
      <c r="B93" s="39" t="s">
        <v>94</v>
      </c>
      <c r="C93" s="27" t="s">
        <v>88</v>
      </c>
      <c r="D93" s="27" t="s">
        <v>96</v>
      </c>
      <c r="E93" s="27" t="s">
        <v>92</v>
      </c>
      <c r="F93" s="29">
        <v>502250.98</v>
      </c>
      <c r="G93" s="35" t="s">
        <v>95</v>
      </c>
      <c r="H93" s="28">
        <f>41854.25*11</f>
        <v>460396.75</v>
      </c>
    </row>
    <row r="94" spans="1:8" ht="83.25" customHeight="1" x14ac:dyDescent="0.2">
      <c r="A94" s="26" t="s">
        <v>4</v>
      </c>
      <c r="B94" s="39" t="s">
        <v>94</v>
      </c>
      <c r="C94" s="27" t="s">
        <v>93</v>
      </c>
      <c r="D94" s="27" t="s">
        <v>92</v>
      </c>
      <c r="E94" s="27" t="s">
        <v>92</v>
      </c>
      <c r="F94" s="38" t="s">
        <v>90</v>
      </c>
      <c r="G94" s="35" t="s">
        <v>91</v>
      </c>
      <c r="H94" s="37" t="s">
        <v>90</v>
      </c>
    </row>
    <row r="95" spans="1:8" ht="104.25" customHeight="1" x14ac:dyDescent="0.2">
      <c r="A95" s="26" t="s">
        <v>4</v>
      </c>
      <c r="B95" s="27" t="s">
        <v>89</v>
      </c>
      <c r="C95" s="27" t="s">
        <v>88</v>
      </c>
      <c r="D95" s="36" t="s">
        <v>87</v>
      </c>
      <c r="E95" s="27" t="s">
        <v>86</v>
      </c>
      <c r="F95" s="29">
        <v>306219.24</v>
      </c>
      <c r="G95" s="35" t="s">
        <v>85</v>
      </c>
      <c r="H95" s="28">
        <f>25518.27*9</f>
        <v>229664.43</v>
      </c>
    </row>
    <row r="96" spans="1:8" s="16" customFormat="1" ht="138.75" customHeight="1" x14ac:dyDescent="0.2">
      <c r="A96" s="25" t="s">
        <v>14</v>
      </c>
      <c r="B96" s="24" t="s">
        <v>84</v>
      </c>
      <c r="C96" s="31" t="s">
        <v>83</v>
      </c>
      <c r="D96" s="24" t="s">
        <v>82</v>
      </c>
      <c r="E96" s="31" t="s">
        <v>79</v>
      </c>
      <c r="F96" s="34">
        <v>180000</v>
      </c>
      <c r="G96" s="33" t="s">
        <v>81</v>
      </c>
      <c r="H96" s="28">
        <v>130000</v>
      </c>
    </row>
    <row r="97" spans="1:8" s="16" customFormat="1" ht="113.25" customHeight="1" x14ac:dyDescent="0.2">
      <c r="A97" s="25" t="s">
        <v>14</v>
      </c>
      <c r="B97" s="24" t="s">
        <v>80</v>
      </c>
      <c r="C97" s="31" t="s">
        <v>17</v>
      </c>
      <c r="D97" s="31" t="s">
        <v>79</v>
      </c>
      <c r="E97" s="31" t="s">
        <v>79</v>
      </c>
      <c r="F97" s="34">
        <v>39500</v>
      </c>
      <c r="G97" s="33" t="s">
        <v>78</v>
      </c>
      <c r="H97" s="28">
        <v>39500</v>
      </c>
    </row>
    <row r="98" spans="1:8" s="16" customFormat="1" ht="113.25" customHeight="1" x14ac:dyDescent="0.2">
      <c r="A98" s="25" t="s">
        <v>4</v>
      </c>
      <c r="B98" s="24" t="s">
        <v>77</v>
      </c>
      <c r="C98" s="31" t="s">
        <v>21</v>
      </c>
      <c r="D98" s="31" t="s">
        <v>20</v>
      </c>
      <c r="E98" s="31" t="s">
        <v>20</v>
      </c>
      <c r="F98" s="34">
        <v>7269.55</v>
      </c>
      <c r="G98" s="34" t="s">
        <v>76</v>
      </c>
      <c r="H98" s="28">
        <v>0</v>
      </c>
    </row>
    <row r="99" spans="1:8" s="16" customFormat="1" ht="113.25" customHeight="1" x14ac:dyDescent="0.2">
      <c r="A99" s="25" t="s">
        <v>4</v>
      </c>
      <c r="B99" s="24" t="s">
        <v>75</v>
      </c>
      <c r="C99" s="31" t="s">
        <v>21</v>
      </c>
      <c r="D99" s="31" t="s">
        <v>20</v>
      </c>
      <c r="E99" s="31" t="s">
        <v>20</v>
      </c>
      <c r="F99" s="34">
        <v>158994</v>
      </c>
      <c r="G99" s="34" t="s">
        <v>74</v>
      </c>
      <c r="H99" s="28">
        <v>0</v>
      </c>
    </row>
    <row r="100" spans="1:8" s="16" customFormat="1" ht="113.25" customHeight="1" x14ac:dyDescent="0.2">
      <c r="A100" s="25" t="s">
        <v>4</v>
      </c>
      <c r="B100" s="24" t="s">
        <v>73</v>
      </c>
      <c r="C100" s="31" t="s">
        <v>17</v>
      </c>
      <c r="D100" s="31" t="s">
        <v>72</v>
      </c>
      <c r="E100" s="31" t="s">
        <v>72</v>
      </c>
      <c r="F100" s="34">
        <v>9227</v>
      </c>
      <c r="G100" s="34" t="s">
        <v>71</v>
      </c>
      <c r="H100" s="28">
        <v>0</v>
      </c>
    </row>
    <row r="101" spans="1:8" s="16" customFormat="1" ht="113.25" customHeight="1" x14ac:dyDescent="0.2">
      <c r="A101" s="25" t="s">
        <v>4</v>
      </c>
      <c r="B101" s="24" t="s">
        <v>70</v>
      </c>
      <c r="C101" s="31" t="s">
        <v>21</v>
      </c>
      <c r="D101" s="31" t="s">
        <v>20</v>
      </c>
      <c r="E101" s="31" t="s">
        <v>20</v>
      </c>
      <c r="F101" s="34">
        <v>24115.82</v>
      </c>
      <c r="G101" s="34" t="s">
        <v>69</v>
      </c>
      <c r="H101" s="28">
        <v>0</v>
      </c>
    </row>
    <row r="102" spans="1:8" s="16" customFormat="1" ht="113.25" customHeight="1" x14ac:dyDescent="0.2">
      <c r="A102" s="25" t="s">
        <v>4</v>
      </c>
      <c r="B102" s="24" t="s">
        <v>68</v>
      </c>
      <c r="C102" s="31" t="s">
        <v>21</v>
      </c>
      <c r="D102" s="31" t="s">
        <v>67</v>
      </c>
      <c r="E102" s="31" t="s">
        <v>67</v>
      </c>
      <c r="F102" s="34">
        <v>7899.99</v>
      </c>
      <c r="G102" s="34" t="s">
        <v>66</v>
      </c>
      <c r="H102" s="28">
        <v>0</v>
      </c>
    </row>
    <row r="103" spans="1:8" s="16" customFormat="1" ht="113.25" customHeight="1" x14ac:dyDescent="0.2">
      <c r="A103" s="25" t="s">
        <v>14</v>
      </c>
      <c r="B103" s="24" t="s">
        <v>65</v>
      </c>
      <c r="C103" s="31" t="s">
        <v>17</v>
      </c>
      <c r="D103" s="31" t="s">
        <v>64</v>
      </c>
      <c r="E103" s="31" t="s">
        <v>64</v>
      </c>
      <c r="F103" s="34">
        <v>7200</v>
      </c>
      <c r="G103" s="34" t="s">
        <v>63</v>
      </c>
      <c r="H103" s="28">
        <v>2400</v>
      </c>
    </row>
    <row r="104" spans="1:8" s="16" customFormat="1" ht="113.25" customHeight="1" x14ac:dyDescent="0.2">
      <c r="A104" s="25" t="s">
        <v>14</v>
      </c>
      <c r="B104" s="24" t="s">
        <v>62</v>
      </c>
      <c r="C104" s="31" t="s">
        <v>17</v>
      </c>
      <c r="D104" s="31" t="s">
        <v>61</v>
      </c>
      <c r="E104" s="31" t="s">
        <v>61</v>
      </c>
      <c r="F104" s="34">
        <v>24000</v>
      </c>
      <c r="G104" s="34" t="s">
        <v>60</v>
      </c>
      <c r="H104" s="28">
        <v>0</v>
      </c>
    </row>
    <row r="105" spans="1:8" s="16" customFormat="1" ht="113.25" customHeight="1" x14ac:dyDescent="0.2">
      <c r="A105" s="25" t="s">
        <v>39</v>
      </c>
      <c r="B105" s="24" t="s">
        <v>59</v>
      </c>
      <c r="C105" s="31" t="s">
        <v>17</v>
      </c>
      <c r="D105" s="31" t="s">
        <v>58</v>
      </c>
      <c r="E105" s="31" t="s">
        <v>58</v>
      </c>
      <c r="F105" s="34">
        <v>70500</v>
      </c>
      <c r="G105" s="34" t="s">
        <v>57</v>
      </c>
      <c r="H105" s="28">
        <v>0</v>
      </c>
    </row>
    <row r="106" spans="1:8" s="16" customFormat="1" ht="113.25" customHeight="1" x14ac:dyDescent="0.2">
      <c r="A106" s="25" t="s">
        <v>14</v>
      </c>
      <c r="B106" s="24" t="s">
        <v>56</v>
      </c>
      <c r="C106" s="31" t="s">
        <v>17</v>
      </c>
      <c r="D106" s="31" t="s">
        <v>55</v>
      </c>
      <c r="E106" s="31" t="s">
        <v>55</v>
      </c>
      <c r="F106" s="34">
        <v>9100</v>
      </c>
      <c r="G106" s="34" t="s">
        <v>54</v>
      </c>
      <c r="H106" s="32">
        <v>0</v>
      </c>
    </row>
    <row r="107" spans="1:8" s="16" customFormat="1" ht="113.25" customHeight="1" x14ac:dyDescent="0.2">
      <c r="A107" s="25" t="s">
        <v>4</v>
      </c>
      <c r="B107" s="24" t="s">
        <v>53</v>
      </c>
      <c r="C107" s="31" t="s">
        <v>52</v>
      </c>
      <c r="D107" s="24" t="s">
        <v>51</v>
      </c>
      <c r="E107" s="31" t="s">
        <v>50</v>
      </c>
      <c r="F107" s="34">
        <v>85950</v>
      </c>
      <c r="G107" s="33" t="s">
        <v>49</v>
      </c>
      <c r="H107" s="32">
        <v>0</v>
      </c>
    </row>
    <row r="108" spans="1:8" s="16" customFormat="1" ht="113.25" customHeight="1" x14ac:dyDescent="0.2">
      <c r="A108" s="25" t="s">
        <v>4</v>
      </c>
      <c r="B108" s="24" t="s">
        <v>48</v>
      </c>
      <c r="C108" s="31" t="s">
        <v>17</v>
      </c>
      <c r="D108" s="31" t="s">
        <v>47</v>
      </c>
      <c r="E108" s="31" t="s">
        <v>47</v>
      </c>
      <c r="F108" s="34">
        <v>11000</v>
      </c>
      <c r="G108" s="33" t="s">
        <v>46</v>
      </c>
      <c r="H108" s="32">
        <v>0</v>
      </c>
    </row>
    <row r="109" spans="1:8" s="16" customFormat="1" ht="113.25" customHeight="1" x14ac:dyDescent="0.2">
      <c r="A109" s="25" t="s">
        <v>4</v>
      </c>
      <c r="B109" s="21" t="s">
        <v>45</v>
      </c>
      <c r="C109" s="31" t="s">
        <v>17</v>
      </c>
      <c r="D109" s="20" t="s">
        <v>44</v>
      </c>
      <c r="E109" s="20" t="s">
        <v>44</v>
      </c>
      <c r="F109" s="19">
        <v>9460</v>
      </c>
      <c r="G109" s="33" t="s">
        <v>43</v>
      </c>
      <c r="H109" s="32">
        <v>0</v>
      </c>
    </row>
    <row r="110" spans="1:8" s="16" customFormat="1" ht="113.25" customHeight="1" x14ac:dyDescent="0.2">
      <c r="A110" s="25" t="s">
        <v>39</v>
      </c>
      <c r="B110" s="21" t="s">
        <v>42</v>
      </c>
      <c r="C110" s="31" t="s">
        <v>17</v>
      </c>
      <c r="D110" s="20" t="s">
        <v>41</v>
      </c>
      <c r="E110" s="20" t="s">
        <v>41</v>
      </c>
      <c r="F110" s="19">
        <v>36000</v>
      </c>
      <c r="G110" s="33" t="s">
        <v>40</v>
      </c>
      <c r="H110" s="32">
        <v>0</v>
      </c>
    </row>
    <row r="111" spans="1:8" s="16" customFormat="1" ht="113.25" customHeight="1" x14ac:dyDescent="0.2">
      <c r="A111" s="25" t="s">
        <v>39</v>
      </c>
      <c r="B111" s="21" t="s">
        <v>38</v>
      </c>
      <c r="C111" s="31" t="s">
        <v>17</v>
      </c>
      <c r="D111" s="20" t="s">
        <v>37</v>
      </c>
      <c r="E111" s="20" t="s">
        <v>37</v>
      </c>
      <c r="F111" s="19">
        <v>6800</v>
      </c>
      <c r="G111" s="18" t="s">
        <v>36</v>
      </c>
      <c r="H111" s="32">
        <v>0</v>
      </c>
    </row>
    <row r="112" spans="1:8" s="16" customFormat="1" ht="113.25" customHeight="1" x14ac:dyDescent="0.2">
      <c r="A112" s="25" t="s">
        <v>14</v>
      </c>
      <c r="B112" s="21" t="s">
        <v>35</v>
      </c>
      <c r="C112" s="31" t="s">
        <v>17</v>
      </c>
      <c r="D112" s="20" t="s">
        <v>32</v>
      </c>
      <c r="E112" s="20" t="s">
        <v>32</v>
      </c>
      <c r="F112" s="19">
        <v>17100</v>
      </c>
      <c r="G112" s="18" t="s">
        <v>34</v>
      </c>
      <c r="H112" s="32">
        <v>0</v>
      </c>
    </row>
    <row r="113" spans="1:8" s="16" customFormat="1" ht="113.25" customHeight="1" x14ac:dyDescent="0.2">
      <c r="A113" s="25" t="s">
        <v>14</v>
      </c>
      <c r="B113" s="21" t="s">
        <v>33</v>
      </c>
      <c r="C113" s="31" t="s">
        <v>17</v>
      </c>
      <c r="D113" s="20" t="s">
        <v>32</v>
      </c>
      <c r="E113" s="20" t="s">
        <v>32</v>
      </c>
      <c r="F113" s="19">
        <v>12626</v>
      </c>
      <c r="G113" s="18" t="s">
        <v>31</v>
      </c>
      <c r="H113" s="17">
        <v>0</v>
      </c>
    </row>
    <row r="114" spans="1:8" ht="83.25" customHeight="1" x14ac:dyDescent="0.2">
      <c r="A114" s="26" t="s">
        <v>14</v>
      </c>
      <c r="B114" s="24" t="s">
        <v>30</v>
      </c>
      <c r="C114" s="30" t="s">
        <v>29</v>
      </c>
      <c r="D114" s="27" t="s">
        <v>28</v>
      </c>
      <c r="E114" s="27" t="s">
        <v>28</v>
      </c>
      <c r="F114" s="29">
        <v>18284.77</v>
      </c>
      <c r="G114" s="27" t="s">
        <v>27</v>
      </c>
      <c r="H114" s="28">
        <v>0</v>
      </c>
    </row>
    <row r="115" spans="1:8" s="16" customFormat="1" ht="113.25" customHeight="1" x14ac:dyDescent="0.2">
      <c r="A115" s="25" t="s">
        <v>4</v>
      </c>
      <c r="B115" s="24" t="s">
        <v>26</v>
      </c>
      <c r="C115" s="20" t="s">
        <v>21</v>
      </c>
      <c r="D115" s="20" t="s">
        <v>20</v>
      </c>
      <c r="E115" s="20" t="s">
        <v>20</v>
      </c>
      <c r="F115" s="19">
        <v>7200</v>
      </c>
      <c r="G115" s="18" t="s">
        <v>25</v>
      </c>
      <c r="H115" s="17">
        <v>0</v>
      </c>
    </row>
    <row r="116" spans="1:8" s="16" customFormat="1" ht="113.25" customHeight="1" x14ac:dyDescent="0.2">
      <c r="A116" s="25" t="s">
        <v>4</v>
      </c>
      <c r="B116" s="24" t="s">
        <v>24</v>
      </c>
      <c r="C116" s="20" t="s">
        <v>21</v>
      </c>
      <c r="D116" s="20" t="s">
        <v>20</v>
      </c>
      <c r="E116" s="20" t="s">
        <v>20</v>
      </c>
      <c r="F116" s="19">
        <v>78000.320000000007</v>
      </c>
      <c r="G116" s="18" t="s">
        <v>23</v>
      </c>
      <c r="H116" s="17">
        <v>0</v>
      </c>
    </row>
    <row r="117" spans="1:8" s="16" customFormat="1" ht="113.25" customHeight="1" x14ac:dyDescent="0.2">
      <c r="A117" s="25" t="s">
        <v>4</v>
      </c>
      <c r="B117" s="24" t="s">
        <v>22</v>
      </c>
      <c r="C117" s="20" t="s">
        <v>21</v>
      </c>
      <c r="D117" s="20" t="s">
        <v>20</v>
      </c>
      <c r="E117" s="20" t="s">
        <v>20</v>
      </c>
      <c r="F117" s="19">
        <v>158994</v>
      </c>
      <c r="G117" s="18" t="s">
        <v>19</v>
      </c>
      <c r="H117" s="17">
        <v>0</v>
      </c>
    </row>
    <row r="118" spans="1:8" s="16" customFormat="1" ht="113.25" customHeight="1" x14ac:dyDescent="0.2">
      <c r="A118" s="26" t="s">
        <v>14</v>
      </c>
      <c r="B118" s="24" t="s">
        <v>18</v>
      </c>
      <c r="C118" s="20" t="s">
        <v>17</v>
      </c>
      <c r="D118" s="27" t="s">
        <v>16</v>
      </c>
      <c r="E118" s="27" t="s">
        <v>16</v>
      </c>
      <c r="F118" s="19">
        <v>10000</v>
      </c>
      <c r="G118" s="27" t="s">
        <v>15</v>
      </c>
      <c r="H118" s="17">
        <v>0</v>
      </c>
    </row>
    <row r="119" spans="1:8" s="16" customFormat="1" ht="113.25" customHeight="1" x14ac:dyDescent="0.2">
      <c r="A119" s="26" t="s">
        <v>14</v>
      </c>
      <c r="B119" s="24" t="s">
        <v>13</v>
      </c>
      <c r="C119" s="20" t="s">
        <v>2</v>
      </c>
      <c r="D119" s="23" t="s">
        <v>12</v>
      </c>
      <c r="E119" s="23" t="s">
        <v>12</v>
      </c>
      <c r="F119" s="19">
        <v>138000</v>
      </c>
      <c r="G119" s="23" t="s">
        <v>11</v>
      </c>
      <c r="H119" s="17">
        <v>0</v>
      </c>
    </row>
    <row r="120" spans="1:8" s="16" customFormat="1" ht="113.25" customHeight="1" x14ac:dyDescent="0.2">
      <c r="A120" s="25" t="s">
        <v>4</v>
      </c>
      <c r="B120" s="24" t="s">
        <v>10</v>
      </c>
      <c r="C120" s="20" t="s">
        <v>2</v>
      </c>
      <c r="D120" s="23" t="s">
        <v>9</v>
      </c>
      <c r="E120" s="23" t="s">
        <v>9</v>
      </c>
      <c r="F120" s="19">
        <v>5686</v>
      </c>
      <c r="G120" s="23" t="s">
        <v>8</v>
      </c>
      <c r="H120" s="17">
        <v>0</v>
      </c>
    </row>
    <row r="121" spans="1:8" s="16" customFormat="1" ht="113.25" customHeight="1" x14ac:dyDescent="0.2">
      <c r="A121" s="25" t="s">
        <v>4</v>
      </c>
      <c r="B121" s="24" t="s">
        <v>7</v>
      </c>
      <c r="C121" s="20" t="s">
        <v>2</v>
      </c>
      <c r="D121" s="23" t="s">
        <v>6</v>
      </c>
      <c r="E121" s="23" t="s">
        <v>6</v>
      </c>
      <c r="F121" s="19">
        <v>85836.54</v>
      </c>
      <c r="G121" s="23" t="s">
        <v>5</v>
      </c>
      <c r="H121" s="17">
        <v>0</v>
      </c>
    </row>
    <row r="122" spans="1:8" s="16" customFormat="1" ht="113.25" customHeight="1" x14ac:dyDescent="0.2">
      <c r="A122" s="25" t="s">
        <v>4</v>
      </c>
      <c r="B122" s="24" t="s">
        <v>3</v>
      </c>
      <c r="C122" s="20" t="s">
        <v>2</v>
      </c>
      <c r="D122" s="23" t="s">
        <v>1</v>
      </c>
      <c r="E122" s="23" t="s">
        <v>1</v>
      </c>
      <c r="F122" s="19">
        <v>20000</v>
      </c>
      <c r="G122" s="23" t="s">
        <v>0</v>
      </c>
      <c r="H122" s="17">
        <v>0</v>
      </c>
    </row>
    <row r="123" spans="1:8" s="16" customFormat="1" ht="113.25" customHeight="1" x14ac:dyDescent="0.2">
      <c r="A123" s="22"/>
      <c r="B123" s="21"/>
      <c r="C123" s="20"/>
      <c r="D123" s="20"/>
      <c r="E123" s="20"/>
      <c r="F123" s="19"/>
      <c r="G123" s="18"/>
      <c r="H123" s="17"/>
    </row>
    <row r="124" spans="1:8" ht="83.25" customHeight="1" thickBot="1" x14ac:dyDescent="0.25">
      <c r="A124" s="15"/>
      <c r="B124" s="14"/>
      <c r="C124" s="13"/>
      <c r="D124" s="13"/>
      <c r="E124" s="13"/>
      <c r="F124" s="12"/>
      <c r="G124" s="11"/>
      <c r="H124" s="10"/>
    </row>
    <row r="125" spans="1:8" s="6" customFormat="1" ht="12" customHeight="1" x14ac:dyDescent="0.2">
      <c r="A125" s="9"/>
      <c r="B125" s="8"/>
      <c r="E125" s="7"/>
      <c r="G125" s="7"/>
      <c r="H125" s="2"/>
    </row>
    <row r="126" spans="1:8" s="6" customFormat="1" ht="12" customHeight="1" x14ac:dyDescent="0.2">
      <c r="A126" s="9"/>
      <c r="B126" s="8"/>
      <c r="E126" s="7"/>
      <c r="G126" s="7"/>
      <c r="H126" s="2"/>
    </row>
    <row r="127" spans="1:8" s="6" customFormat="1" ht="12" customHeight="1" x14ac:dyDescent="0.2">
      <c r="A127" s="9"/>
      <c r="B127" s="8"/>
      <c r="E127" s="7"/>
      <c r="G127" s="7"/>
      <c r="H127" s="2"/>
    </row>
    <row r="128" spans="1:8" s="6" customFormat="1" ht="12" customHeight="1" x14ac:dyDescent="0.2">
      <c r="A128" s="9"/>
      <c r="B128" s="8"/>
      <c r="E128" s="7"/>
      <c r="G128" s="7"/>
      <c r="H128" s="2"/>
    </row>
    <row r="129" spans="1:8" s="6" customFormat="1" ht="12" customHeight="1" x14ac:dyDescent="0.2">
      <c r="A129" s="9"/>
      <c r="B129" s="8"/>
      <c r="E129" s="7"/>
      <c r="G129" s="7"/>
      <c r="H129" s="2"/>
    </row>
    <row r="130" spans="1:8" s="6" customFormat="1" ht="12" customHeight="1" x14ac:dyDescent="0.2">
      <c r="A130" s="9"/>
      <c r="B130" s="8"/>
      <c r="E130" s="7"/>
      <c r="G130" s="7"/>
      <c r="H130" s="2"/>
    </row>
    <row r="131" spans="1:8" s="6" customFormat="1" ht="12" customHeight="1" x14ac:dyDescent="0.2">
      <c r="A131" s="9"/>
      <c r="B131" s="8"/>
      <c r="E131" s="7"/>
      <c r="G131" s="7"/>
      <c r="H131" s="2"/>
    </row>
    <row r="132" spans="1:8" s="6" customFormat="1" ht="12" customHeight="1" x14ac:dyDescent="0.2">
      <c r="A132" s="9"/>
      <c r="B132" s="8"/>
      <c r="E132" s="7"/>
      <c r="G132" s="7"/>
      <c r="H132" s="2"/>
    </row>
    <row r="133" spans="1:8" s="6" customFormat="1" ht="12" customHeight="1" x14ac:dyDescent="0.2">
      <c r="A133" s="9"/>
      <c r="B133" s="8"/>
      <c r="E133" s="7"/>
      <c r="G133" s="7"/>
      <c r="H133" s="2"/>
    </row>
    <row r="134" spans="1:8" s="6" customFormat="1" ht="12" customHeight="1" x14ac:dyDescent="0.2">
      <c r="A134" s="9"/>
      <c r="B134" s="8"/>
      <c r="E134" s="7"/>
      <c r="G134" s="7"/>
      <c r="H134" s="2"/>
    </row>
    <row r="135" spans="1:8" s="6" customFormat="1" ht="12" customHeight="1" x14ac:dyDescent="0.2">
      <c r="A135" s="9"/>
      <c r="B135" s="8"/>
      <c r="E135" s="7"/>
      <c r="G135" s="7"/>
      <c r="H135" s="2"/>
    </row>
    <row r="136" spans="1:8" s="6" customFormat="1" ht="12" customHeight="1" x14ac:dyDescent="0.2">
      <c r="A136" s="9"/>
      <c r="B136" s="8"/>
      <c r="E136" s="7"/>
      <c r="G136" s="7"/>
      <c r="H136" s="2"/>
    </row>
    <row r="137" spans="1:8" s="6" customFormat="1" ht="12" customHeight="1" x14ac:dyDescent="0.2">
      <c r="A137" s="9"/>
      <c r="B137" s="8"/>
      <c r="E137" s="7"/>
      <c r="G137" s="7"/>
      <c r="H137" s="2"/>
    </row>
    <row r="138" spans="1:8" s="6" customFormat="1" ht="12" customHeight="1" x14ac:dyDescent="0.2">
      <c r="A138" s="9"/>
      <c r="B138" s="8"/>
      <c r="E138" s="7"/>
      <c r="G138" s="7"/>
      <c r="H138" s="2"/>
    </row>
    <row r="139" spans="1:8" s="6" customFormat="1" ht="12" customHeight="1" x14ac:dyDescent="0.2">
      <c r="A139" s="9"/>
      <c r="B139" s="8"/>
      <c r="E139" s="7"/>
      <c r="G139" s="7"/>
      <c r="H139" s="2"/>
    </row>
    <row r="140" spans="1:8" s="6" customFormat="1" ht="12" customHeight="1" x14ac:dyDescent="0.2">
      <c r="A140" s="9"/>
      <c r="B140" s="8"/>
      <c r="E140" s="7"/>
      <c r="G140" s="7"/>
      <c r="H140" s="2"/>
    </row>
    <row r="141" spans="1:8" s="6" customFormat="1" ht="12" customHeight="1" x14ac:dyDescent="0.2">
      <c r="A141" s="9"/>
      <c r="B141" s="8"/>
      <c r="E141" s="7"/>
      <c r="G141" s="7"/>
      <c r="H141" s="2"/>
    </row>
    <row r="142" spans="1:8" s="6" customFormat="1" ht="12" customHeight="1" x14ac:dyDescent="0.2">
      <c r="A142" s="9"/>
      <c r="B142" s="8"/>
      <c r="E142" s="7"/>
      <c r="G142" s="7"/>
      <c r="H142" s="2"/>
    </row>
    <row r="143" spans="1:8" s="6" customFormat="1" ht="12" customHeight="1" x14ac:dyDescent="0.2">
      <c r="A143" s="9"/>
      <c r="B143" s="8"/>
      <c r="E143" s="7"/>
      <c r="G143" s="7"/>
      <c r="H143" s="2"/>
    </row>
    <row r="144" spans="1:8" s="6" customFormat="1" ht="12" customHeight="1" x14ac:dyDescent="0.2">
      <c r="A144" s="9"/>
      <c r="B144" s="8"/>
      <c r="E144" s="7"/>
      <c r="G144" s="7"/>
      <c r="H144" s="2"/>
    </row>
    <row r="145" spans="1:8" s="6" customFormat="1" ht="12" customHeight="1" x14ac:dyDescent="0.2">
      <c r="A145" s="9"/>
      <c r="B145" s="8"/>
      <c r="E145" s="7"/>
      <c r="G145" s="7"/>
      <c r="H145" s="2"/>
    </row>
    <row r="146" spans="1:8" s="6" customFormat="1" ht="12" customHeight="1" x14ac:dyDescent="0.2">
      <c r="A146" s="9"/>
      <c r="B146" s="8"/>
      <c r="E146" s="7"/>
      <c r="G146" s="7"/>
      <c r="H146" s="2"/>
    </row>
    <row r="147" spans="1:8" s="6" customFormat="1" ht="12" customHeight="1" x14ac:dyDescent="0.2">
      <c r="A147" s="9"/>
      <c r="B147" s="8"/>
      <c r="E147" s="7"/>
      <c r="G147" s="7"/>
      <c r="H147" s="2"/>
    </row>
    <row r="148" spans="1:8" s="6" customFormat="1" ht="12" customHeight="1" x14ac:dyDescent="0.2">
      <c r="A148" s="9"/>
      <c r="B148" s="8"/>
      <c r="E148" s="7"/>
      <c r="G148" s="7"/>
      <c r="H148" s="2"/>
    </row>
    <row r="149" spans="1:8" s="6" customFormat="1" ht="12" customHeight="1" x14ac:dyDescent="0.2">
      <c r="A149" s="9"/>
      <c r="B149" s="8"/>
      <c r="E149" s="7"/>
      <c r="G149" s="7"/>
      <c r="H149" s="2"/>
    </row>
    <row r="150" spans="1:8" s="6" customFormat="1" ht="12" customHeight="1" x14ac:dyDescent="0.2">
      <c r="A150" s="9"/>
      <c r="B150" s="8"/>
      <c r="E150" s="7"/>
      <c r="G150" s="7"/>
      <c r="H150" s="2"/>
    </row>
    <row r="151" spans="1:8" s="6" customFormat="1" ht="12" customHeight="1" x14ac:dyDescent="0.2">
      <c r="A151" s="9"/>
      <c r="B151" s="8"/>
      <c r="E151" s="7"/>
      <c r="G151" s="7"/>
      <c r="H151" s="2"/>
    </row>
    <row r="152" spans="1:8" s="6" customFormat="1" ht="12" customHeight="1" x14ac:dyDescent="0.2">
      <c r="A152" s="9"/>
      <c r="B152" s="8"/>
      <c r="E152" s="7"/>
      <c r="G152" s="7"/>
      <c r="H152" s="2"/>
    </row>
    <row r="153" spans="1:8" s="6" customFormat="1" ht="12" customHeight="1" x14ac:dyDescent="0.2">
      <c r="A153" s="9"/>
      <c r="B153" s="8"/>
      <c r="E153" s="7"/>
      <c r="G153" s="7"/>
      <c r="H153" s="2"/>
    </row>
    <row r="154" spans="1:8" s="6" customFormat="1" ht="12" customHeight="1" x14ac:dyDescent="0.2">
      <c r="A154" s="9"/>
      <c r="B154" s="8"/>
      <c r="E154" s="7"/>
      <c r="G154" s="7"/>
      <c r="H154" s="2"/>
    </row>
    <row r="155" spans="1:8" s="6" customFormat="1" ht="12" customHeight="1" x14ac:dyDescent="0.2">
      <c r="A155" s="9"/>
      <c r="B155" s="8"/>
      <c r="E155" s="7"/>
      <c r="G155" s="7"/>
      <c r="H155" s="2"/>
    </row>
    <row r="156" spans="1:8" s="6" customFormat="1" ht="12" customHeight="1" x14ac:dyDescent="0.2">
      <c r="A156" s="9"/>
      <c r="B156" s="8"/>
      <c r="E156" s="7"/>
      <c r="G156" s="7"/>
      <c r="H156" s="2"/>
    </row>
    <row r="157" spans="1:8" s="6" customFormat="1" ht="12" customHeight="1" x14ac:dyDescent="0.2">
      <c r="A157" s="9"/>
      <c r="B157" s="8"/>
      <c r="E157" s="7"/>
      <c r="G157" s="7"/>
      <c r="H157" s="2"/>
    </row>
    <row r="158" spans="1:8" s="6" customFormat="1" ht="12" customHeight="1" x14ac:dyDescent="0.2">
      <c r="A158" s="9"/>
      <c r="B158" s="8"/>
      <c r="E158" s="7"/>
      <c r="G158" s="7"/>
      <c r="H158" s="2"/>
    </row>
    <row r="159" spans="1:8" s="6" customFormat="1" ht="12" customHeight="1" x14ac:dyDescent="0.2">
      <c r="A159" s="9"/>
      <c r="B159" s="8"/>
      <c r="E159" s="7"/>
      <c r="G159" s="7"/>
      <c r="H159" s="2"/>
    </row>
    <row r="160" spans="1:8" s="6" customFormat="1" ht="12" customHeight="1" x14ac:dyDescent="0.2">
      <c r="A160" s="9"/>
      <c r="B160" s="8"/>
      <c r="E160" s="7"/>
      <c r="G160" s="7"/>
      <c r="H160" s="2"/>
    </row>
    <row r="161" spans="1:8" s="6" customFormat="1" ht="12" customHeight="1" x14ac:dyDescent="0.2">
      <c r="A161" s="9"/>
      <c r="B161" s="8"/>
      <c r="E161" s="7"/>
      <c r="G161" s="7"/>
      <c r="H161" s="2"/>
    </row>
    <row r="162" spans="1:8" s="6" customFormat="1" ht="12" customHeight="1" x14ac:dyDescent="0.2">
      <c r="A162" s="9"/>
      <c r="B162" s="8"/>
      <c r="E162" s="7"/>
      <c r="G162" s="7"/>
      <c r="H162" s="2"/>
    </row>
    <row r="163" spans="1:8" s="6" customFormat="1" ht="12" customHeight="1" x14ac:dyDescent="0.2">
      <c r="A163" s="9"/>
      <c r="B163" s="8"/>
      <c r="E163" s="7"/>
      <c r="G163" s="7"/>
      <c r="H163" s="2"/>
    </row>
    <row r="164" spans="1:8" s="6" customFormat="1" ht="12" customHeight="1" x14ac:dyDescent="0.2">
      <c r="A164" s="9"/>
      <c r="B164" s="8"/>
      <c r="E164" s="7"/>
      <c r="G164" s="7"/>
      <c r="H164" s="2"/>
    </row>
    <row r="165" spans="1:8" s="6" customFormat="1" ht="12" customHeight="1" x14ac:dyDescent="0.2">
      <c r="A165" s="9"/>
      <c r="B165" s="8"/>
      <c r="E165" s="7"/>
      <c r="G165" s="7"/>
      <c r="H165" s="2"/>
    </row>
    <row r="166" spans="1:8" s="6" customFormat="1" ht="12" customHeight="1" x14ac:dyDescent="0.2">
      <c r="A166" s="9"/>
      <c r="B166" s="8"/>
      <c r="E166" s="7"/>
      <c r="G166" s="7"/>
      <c r="H166" s="2"/>
    </row>
    <row r="167" spans="1:8" s="6" customFormat="1" ht="12" customHeight="1" x14ac:dyDescent="0.2">
      <c r="A167" s="9"/>
      <c r="B167" s="8"/>
      <c r="E167" s="7"/>
      <c r="G167" s="7"/>
      <c r="H167" s="2"/>
    </row>
    <row r="168" spans="1:8" s="6" customFormat="1" ht="12" customHeight="1" x14ac:dyDescent="0.2">
      <c r="A168" s="9"/>
      <c r="B168" s="8"/>
      <c r="E168" s="7"/>
      <c r="G168" s="7"/>
      <c r="H168" s="2"/>
    </row>
    <row r="169" spans="1:8" s="6" customFormat="1" ht="12" customHeight="1" x14ac:dyDescent="0.2">
      <c r="A169" s="9"/>
      <c r="B169" s="8"/>
      <c r="E169" s="7"/>
      <c r="G169" s="7"/>
      <c r="H169" s="2"/>
    </row>
    <row r="170" spans="1:8" s="6" customFormat="1" ht="12" customHeight="1" x14ac:dyDescent="0.2">
      <c r="A170" s="9"/>
      <c r="B170" s="8"/>
      <c r="E170" s="7"/>
      <c r="G170" s="7"/>
      <c r="H170" s="2"/>
    </row>
    <row r="171" spans="1:8" s="6" customFormat="1" ht="12" customHeight="1" x14ac:dyDescent="0.2">
      <c r="A171" s="9"/>
      <c r="B171" s="8"/>
      <c r="E171" s="7"/>
      <c r="G171" s="7"/>
      <c r="H171" s="2"/>
    </row>
    <row r="172" spans="1:8" s="6" customFormat="1" ht="12" customHeight="1" x14ac:dyDescent="0.2">
      <c r="A172" s="9"/>
      <c r="B172" s="8"/>
      <c r="E172" s="7"/>
      <c r="G172" s="7"/>
      <c r="H172" s="2"/>
    </row>
    <row r="173" spans="1:8" s="6" customFormat="1" ht="12" customHeight="1" x14ac:dyDescent="0.2">
      <c r="A173" s="9"/>
      <c r="B173" s="8"/>
      <c r="E173" s="7"/>
      <c r="G173" s="7"/>
      <c r="H173" s="2"/>
    </row>
    <row r="174" spans="1:8" s="6" customFormat="1" ht="12" customHeight="1" x14ac:dyDescent="0.2">
      <c r="A174" s="9"/>
      <c r="B174" s="8"/>
      <c r="E174" s="7"/>
      <c r="G174" s="7"/>
      <c r="H174" s="2"/>
    </row>
    <row r="175" spans="1:8" s="6" customFormat="1" ht="12" customHeight="1" x14ac:dyDescent="0.2">
      <c r="A175" s="9"/>
      <c r="B175" s="8"/>
      <c r="E175" s="7"/>
      <c r="G175" s="7"/>
      <c r="H175" s="2"/>
    </row>
    <row r="176" spans="1:8" s="6" customFormat="1" ht="12" customHeight="1" x14ac:dyDescent="0.2">
      <c r="A176" s="9"/>
      <c r="B176" s="8"/>
      <c r="E176" s="7"/>
      <c r="G176" s="7"/>
      <c r="H176" s="2"/>
    </row>
    <row r="177" spans="1:8" s="6" customFormat="1" ht="12" customHeight="1" x14ac:dyDescent="0.2">
      <c r="A177" s="9"/>
      <c r="B177" s="8"/>
      <c r="E177" s="7"/>
      <c r="G177" s="7"/>
      <c r="H177" s="2"/>
    </row>
    <row r="178" spans="1:8" s="6" customFormat="1" ht="12" customHeight="1" x14ac:dyDescent="0.2">
      <c r="A178" s="9"/>
      <c r="B178" s="8"/>
      <c r="E178" s="7"/>
      <c r="G178" s="7"/>
      <c r="H178" s="2"/>
    </row>
    <row r="179" spans="1:8" s="6" customFormat="1" ht="12" customHeight="1" x14ac:dyDescent="0.2">
      <c r="A179" s="9"/>
      <c r="B179" s="8"/>
      <c r="E179" s="7"/>
      <c r="G179" s="7"/>
      <c r="H179" s="2"/>
    </row>
    <row r="180" spans="1:8" s="6" customFormat="1" ht="12" customHeight="1" x14ac:dyDescent="0.2">
      <c r="A180" s="9"/>
      <c r="B180" s="8"/>
      <c r="E180" s="7"/>
      <c r="G180" s="7"/>
      <c r="H180" s="2"/>
    </row>
    <row r="181" spans="1:8" s="6" customFormat="1" ht="12" customHeight="1" x14ac:dyDescent="0.2">
      <c r="A181" s="9"/>
      <c r="B181" s="8"/>
      <c r="E181" s="7"/>
      <c r="G181" s="7"/>
      <c r="H181" s="2"/>
    </row>
    <row r="182" spans="1:8" s="6" customFormat="1" ht="12" customHeight="1" x14ac:dyDescent="0.2">
      <c r="A182" s="9"/>
      <c r="B182" s="8"/>
      <c r="E182" s="7"/>
      <c r="G182" s="7"/>
      <c r="H182" s="2"/>
    </row>
    <row r="183" spans="1:8" s="6" customFormat="1" ht="12" customHeight="1" x14ac:dyDescent="0.2">
      <c r="A183" s="9"/>
      <c r="B183" s="8"/>
      <c r="E183" s="7"/>
      <c r="G183" s="7"/>
      <c r="H183" s="2"/>
    </row>
    <row r="184" spans="1:8" s="6" customFormat="1" ht="12" customHeight="1" x14ac:dyDescent="0.2">
      <c r="A184" s="9"/>
      <c r="B184" s="8"/>
      <c r="E184" s="7"/>
      <c r="G184" s="7"/>
      <c r="H184" s="2"/>
    </row>
    <row r="185" spans="1:8" s="6" customFormat="1" ht="12" customHeight="1" x14ac:dyDescent="0.2">
      <c r="A185" s="9"/>
      <c r="B185" s="8"/>
      <c r="E185" s="7"/>
      <c r="G185" s="7"/>
      <c r="H185" s="2"/>
    </row>
    <row r="186" spans="1:8" s="6" customFormat="1" ht="12" customHeight="1" x14ac:dyDescent="0.2">
      <c r="A186" s="9"/>
      <c r="B186" s="8"/>
      <c r="E186" s="7"/>
      <c r="G186" s="7"/>
      <c r="H186" s="2"/>
    </row>
    <row r="187" spans="1:8" s="6" customFormat="1" ht="12" customHeight="1" x14ac:dyDescent="0.2">
      <c r="A187" s="9"/>
      <c r="B187" s="8"/>
      <c r="E187" s="7"/>
      <c r="G187" s="7"/>
      <c r="H187" s="2"/>
    </row>
    <row r="188" spans="1:8" s="6" customFormat="1" ht="12" customHeight="1" x14ac:dyDescent="0.2">
      <c r="A188" s="9"/>
      <c r="B188" s="8"/>
      <c r="E188" s="7"/>
      <c r="G188" s="7"/>
      <c r="H188" s="2"/>
    </row>
    <row r="189" spans="1:8" s="6" customFormat="1" ht="12" customHeight="1" x14ac:dyDescent="0.2">
      <c r="A189" s="9"/>
      <c r="B189" s="8"/>
      <c r="E189" s="7"/>
      <c r="G189" s="7"/>
      <c r="H189" s="2"/>
    </row>
    <row r="190" spans="1:8" s="6" customFormat="1" ht="12" customHeight="1" x14ac:dyDescent="0.2">
      <c r="A190" s="9"/>
      <c r="B190" s="8"/>
      <c r="E190" s="7"/>
      <c r="G190" s="7"/>
      <c r="H190" s="2"/>
    </row>
    <row r="191" spans="1:8" s="6" customFormat="1" ht="12" customHeight="1" x14ac:dyDescent="0.2">
      <c r="A191" s="9"/>
      <c r="B191" s="8"/>
      <c r="E191" s="7"/>
      <c r="G191" s="7"/>
      <c r="H191" s="2"/>
    </row>
    <row r="192" spans="1:8" s="6" customFormat="1" ht="12" customHeight="1" x14ac:dyDescent="0.2">
      <c r="A192" s="9"/>
      <c r="B192" s="8"/>
      <c r="E192" s="7"/>
      <c r="G192" s="7"/>
      <c r="H192" s="2"/>
    </row>
    <row r="193" spans="1:8" s="6" customFormat="1" ht="12" customHeight="1" x14ac:dyDescent="0.2">
      <c r="A193" s="9"/>
      <c r="B193" s="8"/>
      <c r="E193" s="7"/>
      <c r="G193" s="7"/>
      <c r="H193" s="2"/>
    </row>
    <row r="194" spans="1:8" s="6" customFormat="1" ht="12" customHeight="1" x14ac:dyDescent="0.2">
      <c r="A194" s="9"/>
      <c r="B194" s="8"/>
      <c r="E194" s="7"/>
      <c r="G194" s="7"/>
      <c r="H194" s="2"/>
    </row>
    <row r="195" spans="1:8" s="6" customFormat="1" ht="12" customHeight="1" x14ac:dyDescent="0.2">
      <c r="A195" s="9"/>
      <c r="B195" s="8"/>
      <c r="E195" s="7"/>
      <c r="G195" s="7"/>
      <c r="H195" s="2"/>
    </row>
    <row r="196" spans="1:8" s="6" customFormat="1" ht="12" customHeight="1" x14ac:dyDescent="0.2">
      <c r="A196" s="9"/>
      <c r="B196" s="8"/>
      <c r="E196" s="7"/>
      <c r="G196" s="7"/>
      <c r="H196" s="2"/>
    </row>
    <row r="197" spans="1:8" s="6" customFormat="1" ht="12" customHeight="1" x14ac:dyDescent="0.2">
      <c r="A197" s="9"/>
      <c r="B197" s="8"/>
      <c r="E197" s="7"/>
      <c r="G197" s="7"/>
      <c r="H197" s="2"/>
    </row>
    <row r="198" spans="1:8" s="6" customFormat="1" ht="12" customHeight="1" x14ac:dyDescent="0.2">
      <c r="A198" s="9"/>
      <c r="B198" s="8"/>
      <c r="E198" s="7"/>
      <c r="G198" s="7"/>
      <c r="H198" s="2"/>
    </row>
    <row r="199" spans="1:8" s="6" customFormat="1" ht="12" customHeight="1" x14ac:dyDescent="0.2">
      <c r="A199" s="9"/>
      <c r="B199" s="8"/>
      <c r="E199" s="7"/>
      <c r="G199" s="7"/>
      <c r="H199" s="2"/>
    </row>
    <row r="200" spans="1:8" s="6" customFormat="1" ht="12" customHeight="1" x14ac:dyDescent="0.2">
      <c r="A200" s="9"/>
      <c r="B200" s="8"/>
      <c r="E200" s="7"/>
      <c r="G200" s="7"/>
      <c r="H200" s="2"/>
    </row>
    <row r="201" spans="1:8" s="6" customFormat="1" ht="12" customHeight="1" x14ac:dyDescent="0.2">
      <c r="A201" s="9"/>
      <c r="B201" s="8"/>
      <c r="E201" s="7"/>
      <c r="G201" s="7"/>
      <c r="H201" s="2"/>
    </row>
    <row r="202" spans="1:8" s="6" customFormat="1" ht="12" customHeight="1" x14ac:dyDescent="0.2">
      <c r="A202" s="9"/>
      <c r="B202" s="8"/>
      <c r="E202" s="7"/>
      <c r="G202" s="7"/>
      <c r="H202" s="2"/>
    </row>
    <row r="203" spans="1:8" s="6" customFormat="1" ht="12" customHeight="1" x14ac:dyDescent="0.2">
      <c r="A203" s="9"/>
      <c r="B203" s="8"/>
      <c r="E203" s="7"/>
      <c r="G203" s="7"/>
      <c r="H203" s="2"/>
    </row>
    <row r="204" spans="1:8" s="6" customFormat="1" ht="12" customHeight="1" x14ac:dyDescent="0.2">
      <c r="A204" s="9"/>
      <c r="B204" s="8"/>
      <c r="E204" s="7"/>
      <c r="G204" s="7"/>
      <c r="H204" s="2"/>
    </row>
    <row r="205" spans="1:8" s="6" customFormat="1" ht="12" customHeight="1" x14ac:dyDescent="0.2">
      <c r="A205" s="9"/>
      <c r="B205" s="8"/>
      <c r="E205" s="7"/>
      <c r="G205" s="7"/>
      <c r="H205" s="2"/>
    </row>
    <row r="206" spans="1:8" s="6" customFormat="1" ht="12" customHeight="1" x14ac:dyDescent="0.2">
      <c r="A206" s="9"/>
      <c r="B206" s="8"/>
      <c r="E206" s="7"/>
      <c r="G206" s="7"/>
      <c r="H206" s="2"/>
    </row>
    <row r="207" spans="1:8" s="6" customFormat="1" ht="12" customHeight="1" x14ac:dyDescent="0.2">
      <c r="A207" s="9"/>
      <c r="B207" s="8"/>
      <c r="E207" s="7"/>
      <c r="G207" s="7"/>
      <c r="H207" s="2"/>
    </row>
    <row r="208" spans="1:8" s="6" customFormat="1" ht="12" customHeight="1" x14ac:dyDescent="0.2">
      <c r="A208" s="9"/>
      <c r="B208" s="8"/>
      <c r="E208" s="7"/>
      <c r="G208" s="7"/>
      <c r="H208" s="2"/>
    </row>
    <row r="209" spans="1:8" s="6" customFormat="1" ht="12" customHeight="1" x14ac:dyDescent="0.2">
      <c r="A209" s="9"/>
      <c r="B209" s="8"/>
      <c r="E209" s="7"/>
      <c r="G209" s="7"/>
      <c r="H209" s="2"/>
    </row>
    <row r="210" spans="1:8" s="6" customFormat="1" ht="12" customHeight="1" x14ac:dyDescent="0.2">
      <c r="A210" s="9"/>
      <c r="B210" s="8"/>
      <c r="E210" s="7"/>
      <c r="G210" s="7"/>
      <c r="H210" s="2"/>
    </row>
    <row r="211" spans="1:8" s="6" customFormat="1" ht="12" customHeight="1" x14ac:dyDescent="0.2">
      <c r="A211" s="9"/>
      <c r="B211" s="8"/>
      <c r="E211" s="7"/>
      <c r="G211" s="7"/>
      <c r="H211" s="2"/>
    </row>
    <row r="212" spans="1:8" s="6" customFormat="1" ht="12" customHeight="1" x14ac:dyDescent="0.2">
      <c r="A212" s="9"/>
      <c r="B212" s="8"/>
      <c r="E212" s="7"/>
      <c r="G212" s="7"/>
      <c r="H212" s="2"/>
    </row>
    <row r="213" spans="1:8" s="6" customFormat="1" ht="12" customHeight="1" x14ac:dyDescent="0.2">
      <c r="A213" s="9"/>
      <c r="B213" s="8"/>
      <c r="E213" s="7"/>
      <c r="G213" s="7"/>
      <c r="H213" s="2"/>
    </row>
    <row r="214" spans="1:8" s="6" customFormat="1" ht="12" customHeight="1" x14ac:dyDescent="0.2">
      <c r="A214" s="9"/>
      <c r="B214" s="8"/>
      <c r="E214" s="7"/>
      <c r="G214" s="7"/>
      <c r="H214" s="2"/>
    </row>
    <row r="215" spans="1:8" s="6" customFormat="1" ht="12" customHeight="1" x14ac:dyDescent="0.2">
      <c r="A215" s="9"/>
      <c r="B215" s="8"/>
      <c r="E215" s="7"/>
      <c r="G215" s="7"/>
      <c r="H215" s="2"/>
    </row>
    <row r="216" spans="1:8" s="6" customFormat="1" ht="12" customHeight="1" x14ac:dyDescent="0.2">
      <c r="A216" s="9"/>
      <c r="B216" s="8"/>
      <c r="E216" s="7"/>
      <c r="G216" s="7"/>
      <c r="H216" s="2"/>
    </row>
    <row r="217" spans="1:8" s="6" customFormat="1" ht="12" customHeight="1" x14ac:dyDescent="0.2">
      <c r="A217" s="9"/>
      <c r="B217" s="8"/>
      <c r="E217" s="7"/>
      <c r="G217" s="7"/>
      <c r="H217" s="2"/>
    </row>
    <row r="218" spans="1:8" s="6" customFormat="1" ht="12" customHeight="1" x14ac:dyDescent="0.2">
      <c r="A218" s="9"/>
      <c r="B218" s="8"/>
      <c r="E218" s="7"/>
      <c r="G218" s="7"/>
      <c r="H218" s="2"/>
    </row>
    <row r="219" spans="1:8" s="6" customFormat="1" ht="12" customHeight="1" x14ac:dyDescent="0.2">
      <c r="A219" s="9"/>
      <c r="B219" s="8"/>
      <c r="E219" s="7"/>
      <c r="G219" s="7"/>
      <c r="H219" s="2"/>
    </row>
    <row r="220" spans="1:8" s="6" customFormat="1" ht="12" customHeight="1" x14ac:dyDescent="0.2">
      <c r="A220" s="9"/>
      <c r="B220" s="8"/>
      <c r="E220" s="7"/>
      <c r="G220" s="7"/>
      <c r="H220" s="2"/>
    </row>
    <row r="221" spans="1:8" s="6" customFormat="1" ht="12" customHeight="1" x14ac:dyDescent="0.2">
      <c r="A221" s="9"/>
      <c r="B221" s="8"/>
      <c r="E221" s="7"/>
      <c r="G221" s="7"/>
      <c r="H221" s="2"/>
    </row>
    <row r="222" spans="1:8" s="6" customFormat="1" ht="12" customHeight="1" x14ac:dyDescent="0.2">
      <c r="A222" s="9"/>
      <c r="B222" s="8"/>
      <c r="E222" s="7"/>
      <c r="G222" s="7"/>
      <c r="H222" s="2"/>
    </row>
    <row r="223" spans="1:8" s="6" customFormat="1" ht="12" customHeight="1" x14ac:dyDescent="0.2">
      <c r="A223" s="9"/>
      <c r="B223" s="8"/>
      <c r="E223" s="7"/>
      <c r="G223" s="7"/>
      <c r="H223" s="2"/>
    </row>
    <row r="224" spans="1:8" s="6" customFormat="1" ht="12" customHeight="1" x14ac:dyDescent="0.2">
      <c r="A224" s="9"/>
      <c r="B224" s="8"/>
      <c r="E224" s="7"/>
      <c r="G224" s="7"/>
      <c r="H224" s="2"/>
    </row>
    <row r="225" spans="1:8" s="6" customFormat="1" ht="12" customHeight="1" x14ac:dyDescent="0.2">
      <c r="A225" s="9"/>
      <c r="B225" s="8"/>
      <c r="E225" s="7"/>
      <c r="G225" s="7"/>
      <c r="H225" s="2"/>
    </row>
    <row r="226" spans="1:8" s="6" customFormat="1" ht="12" customHeight="1" x14ac:dyDescent="0.2">
      <c r="A226" s="9"/>
      <c r="B226" s="8"/>
      <c r="E226" s="7"/>
      <c r="G226" s="7"/>
      <c r="H226" s="2"/>
    </row>
    <row r="227" spans="1:8" s="6" customFormat="1" ht="12" customHeight="1" x14ac:dyDescent="0.2">
      <c r="A227" s="9"/>
      <c r="B227" s="8"/>
      <c r="E227" s="7"/>
      <c r="G227" s="7"/>
      <c r="H227" s="2"/>
    </row>
    <row r="228" spans="1:8" s="6" customFormat="1" ht="12" customHeight="1" x14ac:dyDescent="0.2">
      <c r="A228" s="9"/>
      <c r="B228" s="8"/>
      <c r="E228" s="7"/>
      <c r="G228" s="7"/>
      <c r="H228" s="2"/>
    </row>
    <row r="229" spans="1:8" s="6" customFormat="1" ht="12" customHeight="1" x14ac:dyDescent="0.2">
      <c r="A229" s="9"/>
      <c r="B229" s="8"/>
      <c r="E229" s="7"/>
      <c r="G229" s="7"/>
      <c r="H229" s="2"/>
    </row>
    <row r="230" spans="1:8" s="6" customFormat="1" ht="12" customHeight="1" x14ac:dyDescent="0.2">
      <c r="A230" s="9"/>
      <c r="B230" s="8"/>
      <c r="E230" s="7"/>
      <c r="G230" s="7"/>
      <c r="H230" s="2"/>
    </row>
    <row r="231" spans="1:8" s="6" customFormat="1" ht="12" customHeight="1" x14ac:dyDescent="0.2">
      <c r="A231" s="9"/>
      <c r="B231" s="8"/>
      <c r="E231" s="7"/>
      <c r="G231" s="7"/>
      <c r="H231" s="2"/>
    </row>
    <row r="232" spans="1:8" s="6" customFormat="1" ht="12" customHeight="1" x14ac:dyDescent="0.2">
      <c r="A232" s="9"/>
      <c r="B232" s="8"/>
      <c r="E232" s="7"/>
      <c r="G232" s="7"/>
      <c r="H232" s="2"/>
    </row>
    <row r="233" spans="1:8" s="6" customFormat="1" ht="12" customHeight="1" x14ac:dyDescent="0.2">
      <c r="A233" s="9"/>
      <c r="B233" s="8"/>
      <c r="E233" s="7"/>
      <c r="G233" s="7"/>
      <c r="H233" s="2"/>
    </row>
    <row r="234" spans="1:8" s="6" customFormat="1" ht="12" customHeight="1" x14ac:dyDescent="0.2">
      <c r="A234" s="9"/>
      <c r="B234" s="8"/>
      <c r="E234" s="7"/>
      <c r="G234" s="7"/>
      <c r="H234" s="2"/>
    </row>
    <row r="235" spans="1:8" s="6" customFormat="1" ht="12" customHeight="1" x14ac:dyDescent="0.2">
      <c r="A235" s="9"/>
      <c r="B235" s="8"/>
      <c r="E235" s="7"/>
      <c r="G235" s="7"/>
      <c r="H235" s="2"/>
    </row>
    <row r="236" spans="1:8" s="6" customFormat="1" ht="12" customHeight="1" x14ac:dyDescent="0.2">
      <c r="A236" s="9"/>
      <c r="B236" s="8"/>
      <c r="E236" s="7"/>
      <c r="G236" s="7"/>
      <c r="H236" s="2"/>
    </row>
    <row r="237" spans="1:8" s="6" customFormat="1" ht="12" customHeight="1" x14ac:dyDescent="0.2">
      <c r="A237" s="9"/>
      <c r="B237" s="8"/>
      <c r="E237" s="7"/>
      <c r="G237" s="7"/>
      <c r="H237" s="2"/>
    </row>
    <row r="238" spans="1:8" s="6" customFormat="1" ht="12" customHeight="1" x14ac:dyDescent="0.2">
      <c r="A238" s="9"/>
      <c r="B238" s="8"/>
      <c r="E238" s="7"/>
      <c r="G238" s="7"/>
      <c r="H238" s="2"/>
    </row>
    <row r="239" spans="1:8" s="6" customFormat="1" ht="12" customHeight="1" x14ac:dyDescent="0.2">
      <c r="A239" s="9"/>
      <c r="B239" s="8"/>
      <c r="E239" s="7"/>
      <c r="G239" s="7"/>
      <c r="H239" s="2"/>
    </row>
    <row r="240" spans="1:8" s="6" customFormat="1" ht="12" customHeight="1" x14ac:dyDescent="0.2">
      <c r="A240" s="9"/>
      <c r="B240" s="8"/>
      <c r="E240" s="7"/>
      <c r="G240" s="7"/>
      <c r="H240" s="2"/>
    </row>
    <row r="241" spans="1:8" s="6" customFormat="1" ht="12" customHeight="1" x14ac:dyDescent="0.2">
      <c r="A241" s="9"/>
      <c r="B241" s="8"/>
      <c r="E241" s="7"/>
      <c r="G241" s="7"/>
      <c r="H241" s="2"/>
    </row>
    <row r="242" spans="1:8" s="6" customFormat="1" ht="12" customHeight="1" x14ac:dyDescent="0.2">
      <c r="A242" s="9"/>
      <c r="B242" s="8"/>
      <c r="E242" s="7"/>
      <c r="G242" s="7"/>
      <c r="H242" s="2"/>
    </row>
    <row r="243" spans="1:8" s="6" customFormat="1" ht="12" customHeight="1" x14ac:dyDescent="0.2">
      <c r="A243" s="9"/>
      <c r="B243" s="8"/>
      <c r="E243" s="7"/>
      <c r="G243" s="7"/>
      <c r="H243" s="2"/>
    </row>
    <row r="244" spans="1:8" s="6" customFormat="1" ht="12" customHeight="1" x14ac:dyDescent="0.2">
      <c r="A244" s="9"/>
      <c r="B244" s="8"/>
      <c r="E244" s="7"/>
      <c r="G244" s="7"/>
      <c r="H244" s="2"/>
    </row>
    <row r="245" spans="1:8" s="6" customFormat="1" ht="12" customHeight="1" x14ac:dyDescent="0.2">
      <c r="A245" s="9"/>
      <c r="B245" s="8"/>
      <c r="E245" s="7"/>
      <c r="G245" s="7"/>
      <c r="H245" s="2"/>
    </row>
    <row r="246" spans="1:8" s="6" customFormat="1" ht="12" customHeight="1" x14ac:dyDescent="0.2">
      <c r="A246" s="9"/>
      <c r="B246" s="8"/>
      <c r="E246" s="7"/>
      <c r="G246" s="7"/>
      <c r="H246" s="2"/>
    </row>
    <row r="247" spans="1:8" s="6" customFormat="1" ht="12" customHeight="1" x14ac:dyDescent="0.2">
      <c r="A247" s="9"/>
      <c r="B247" s="8"/>
      <c r="E247" s="7"/>
      <c r="G247" s="7"/>
      <c r="H247" s="2"/>
    </row>
    <row r="248" spans="1:8" s="6" customFormat="1" ht="12" customHeight="1" x14ac:dyDescent="0.2">
      <c r="A248" s="9"/>
      <c r="B248" s="8"/>
      <c r="E248" s="7"/>
      <c r="G248" s="7"/>
      <c r="H248" s="2"/>
    </row>
    <row r="249" spans="1:8" s="6" customFormat="1" ht="12" customHeight="1" x14ac:dyDescent="0.2">
      <c r="A249" s="9"/>
      <c r="B249" s="8"/>
      <c r="E249" s="7"/>
      <c r="G249" s="7"/>
      <c r="H249" s="2"/>
    </row>
    <row r="250" spans="1:8" s="6" customFormat="1" ht="12" customHeight="1" x14ac:dyDescent="0.2">
      <c r="A250" s="9"/>
      <c r="B250" s="8"/>
      <c r="E250" s="7"/>
      <c r="G250" s="7"/>
      <c r="H250" s="2"/>
    </row>
    <row r="251" spans="1:8" s="6" customFormat="1" ht="12" customHeight="1" x14ac:dyDescent="0.2">
      <c r="A251" s="9"/>
      <c r="B251" s="8"/>
      <c r="E251" s="7"/>
      <c r="G251" s="7"/>
      <c r="H251" s="2"/>
    </row>
    <row r="252" spans="1:8" s="6" customFormat="1" ht="12" customHeight="1" x14ac:dyDescent="0.2">
      <c r="A252" s="9"/>
      <c r="B252" s="8"/>
      <c r="E252" s="7"/>
      <c r="G252" s="7"/>
      <c r="H252" s="2"/>
    </row>
    <row r="253" spans="1:8" s="6" customFormat="1" ht="12" customHeight="1" x14ac:dyDescent="0.2">
      <c r="A253" s="9"/>
      <c r="B253" s="8"/>
      <c r="E253" s="7"/>
      <c r="G253" s="7"/>
      <c r="H253" s="2"/>
    </row>
    <row r="254" spans="1:8" s="6" customFormat="1" ht="12" customHeight="1" x14ac:dyDescent="0.2">
      <c r="A254" s="9"/>
      <c r="B254" s="8"/>
      <c r="E254" s="7"/>
      <c r="G254" s="7"/>
      <c r="H254" s="2"/>
    </row>
    <row r="255" spans="1:8" s="6" customFormat="1" ht="12" customHeight="1" x14ac:dyDescent="0.2">
      <c r="A255" s="9"/>
      <c r="B255" s="8"/>
      <c r="E255" s="7"/>
      <c r="G255" s="7"/>
      <c r="H255" s="2"/>
    </row>
    <row r="256" spans="1:8" s="6" customFormat="1" ht="12" customHeight="1" x14ac:dyDescent="0.2">
      <c r="A256" s="9"/>
      <c r="B256" s="8"/>
      <c r="E256" s="7"/>
      <c r="G256" s="7"/>
      <c r="H256" s="2"/>
    </row>
    <row r="257" spans="1:8" s="6" customFormat="1" ht="12" customHeight="1" x14ac:dyDescent="0.2">
      <c r="A257" s="9"/>
      <c r="B257" s="8"/>
      <c r="E257" s="7"/>
      <c r="G257" s="7"/>
      <c r="H257" s="2"/>
    </row>
    <row r="258" spans="1:8" s="6" customFormat="1" ht="12" customHeight="1" x14ac:dyDescent="0.2">
      <c r="A258" s="9"/>
      <c r="B258" s="8"/>
      <c r="E258" s="7"/>
      <c r="G258" s="7"/>
      <c r="H258" s="2"/>
    </row>
    <row r="259" spans="1:8" s="6" customFormat="1" ht="12" customHeight="1" x14ac:dyDescent="0.2">
      <c r="A259" s="9"/>
      <c r="B259" s="8"/>
      <c r="E259" s="7"/>
      <c r="G259" s="7"/>
      <c r="H259" s="2"/>
    </row>
    <row r="260" spans="1:8" s="6" customFormat="1" ht="12" customHeight="1" x14ac:dyDescent="0.2">
      <c r="A260" s="9"/>
      <c r="B260" s="8"/>
      <c r="E260" s="7"/>
      <c r="G260" s="7"/>
      <c r="H260" s="2"/>
    </row>
    <row r="261" spans="1:8" s="6" customFormat="1" ht="12" customHeight="1" x14ac:dyDescent="0.2">
      <c r="A261" s="9"/>
      <c r="B261" s="8"/>
      <c r="E261" s="7"/>
      <c r="G261" s="7"/>
      <c r="H261" s="2"/>
    </row>
    <row r="262" spans="1:8" s="6" customFormat="1" ht="12" customHeight="1" x14ac:dyDescent="0.2">
      <c r="A262" s="9"/>
      <c r="B262" s="8"/>
      <c r="E262" s="7"/>
      <c r="G262" s="7"/>
      <c r="H262" s="2"/>
    </row>
    <row r="263" spans="1:8" s="6" customFormat="1" ht="12" customHeight="1" x14ac:dyDescent="0.2">
      <c r="A263" s="9"/>
      <c r="B263" s="8"/>
      <c r="E263" s="7"/>
      <c r="G263" s="7"/>
      <c r="H263" s="2"/>
    </row>
    <row r="264" spans="1:8" s="6" customFormat="1" ht="12" customHeight="1" x14ac:dyDescent="0.2">
      <c r="A264" s="9"/>
      <c r="B264" s="8"/>
      <c r="E264" s="7"/>
      <c r="G264" s="7"/>
      <c r="H264" s="2"/>
    </row>
    <row r="265" spans="1:8" s="6" customFormat="1" ht="12" customHeight="1" x14ac:dyDescent="0.2">
      <c r="A265" s="9"/>
      <c r="B265" s="8"/>
      <c r="E265" s="7"/>
      <c r="G265" s="7"/>
      <c r="H265" s="2"/>
    </row>
    <row r="266" spans="1:8" s="6" customFormat="1" ht="12" customHeight="1" x14ac:dyDescent="0.2">
      <c r="A266" s="9"/>
      <c r="B266" s="8"/>
      <c r="E266" s="7"/>
      <c r="G266" s="7"/>
      <c r="H266" s="2"/>
    </row>
    <row r="267" spans="1:8" s="6" customFormat="1" ht="12" customHeight="1" x14ac:dyDescent="0.2">
      <c r="A267" s="9"/>
      <c r="B267" s="8"/>
      <c r="E267" s="7"/>
      <c r="G267" s="7"/>
      <c r="H267" s="2"/>
    </row>
    <row r="268" spans="1:8" s="6" customFormat="1" ht="12" customHeight="1" x14ac:dyDescent="0.2">
      <c r="A268" s="9"/>
      <c r="B268" s="8"/>
      <c r="E268" s="7"/>
      <c r="G268" s="7"/>
      <c r="H268" s="2"/>
    </row>
    <row r="269" spans="1:8" s="6" customFormat="1" ht="12" customHeight="1" x14ac:dyDescent="0.2">
      <c r="A269" s="9"/>
      <c r="B269" s="8"/>
      <c r="E269" s="7"/>
      <c r="G269" s="7"/>
      <c r="H269" s="2"/>
    </row>
    <row r="270" spans="1:8" s="6" customFormat="1" ht="12" customHeight="1" x14ac:dyDescent="0.2">
      <c r="A270" s="9"/>
      <c r="B270" s="8"/>
      <c r="E270" s="7"/>
      <c r="G270" s="7"/>
      <c r="H270" s="2"/>
    </row>
    <row r="271" spans="1:8" s="6" customFormat="1" ht="12" customHeight="1" x14ac:dyDescent="0.2">
      <c r="A271" s="9"/>
      <c r="B271" s="8"/>
      <c r="E271" s="7"/>
      <c r="G271" s="7"/>
      <c r="H271" s="2"/>
    </row>
    <row r="272" spans="1:8" s="6" customFormat="1" ht="12" customHeight="1" x14ac:dyDescent="0.2">
      <c r="A272" s="9"/>
      <c r="B272" s="8"/>
      <c r="E272" s="7"/>
      <c r="G272" s="7"/>
      <c r="H272" s="2"/>
    </row>
    <row r="273" spans="1:8" s="6" customFormat="1" ht="12" customHeight="1" x14ac:dyDescent="0.2">
      <c r="A273" s="9"/>
      <c r="B273" s="8"/>
      <c r="E273" s="7"/>
      <c r="G273" s="7"/>
      <c r="H273" s="2"/>
    </row>
    <row r="274" spans="1:8" s="6" customFormat="1" ht="12" customHeight="1" x14ac:dyDescent="0.2">
      <c r="A274" s="9"/>
      <c r="B274" s="8"/>
      <c r="E274" s="7"/>
      <c r="G274" s="7"/>
      <c r="H274" s="2"/>
    </row>
    <row r="275" spans="1:8" s="6" customFormat="1" ht="12" customHeight="1" x14ac:dyDescent="0.2">
      <c r="A275" s="9"/>
      <c r="B275" s="8"/>
      <c r="E275" s="7"/>
      <c r="G275" s="7"/>
      <c r="H275" s="2"/>
    </row>
    <row r="276" spans="1:8" s="6" customFormat="1" ht="12" customHeight="1" x14ac:dyDescent="0.2">
      <c r="A276" s="9"/>
      <c r="B276" s="8"/>
      <c r="E276" s="7"/>
      <c r="G276" s="7"/>
      <c r="H276" s="2"/>
    </row>
    <row r="277" spans="1:8" s="6" customFormat="1" ht="12" customHeight="1" x14ac:dyDescent="0.2">
      <c r="A277" s="9"/>
      <c r="B277" s="8"/>
      <c r="E277" s="7"/>
      <c r="G277" s="7"/>
      <c r="H277" s="2"/>
    </row>
    <row r="278" spans="1:8" s="6" customFormat="1" ht="12" customHeight="1" x14ac:dyDescent="0.2">
      <c r="A278" s="9"/>
      <c r="B278" s="8"/>
      <c r="E278" s="7"/>
      <c r="G278" s="7"/>
      <c r="H278" s="2"/>
    </row>
    <row r="279" spans="1:8" s="6" customFormat="1" ht="12" customHeight="1" x14ac:dyDescent="0.2">
      <c r="A279" s="9"/>
      <c r="B279" s="8"/>
      <c r="E279" s="7"/>
      <c r="G279" s="7"/>
      <c r="H279" s="2"/>
    </row>
    <row r="280" spans="1:8" s="6" customFormat="1" ht="12" customHeight="1" x14ac:dyDescent="0.2">
      <c r="A280" s="9"/>
      <c r="B280" s="8"/>
      <c r="E280" s="7"/>
      <c r="G280" s="7"/>
      <c r="H280" s="2"/>
    </row>
    <row r="281" spans="1:8" s="6" customFormat="1" ht="12" customHeight="1" x14ac:dyDescent="0.2">
      <c r="A281" s="9"/>
      <c r="B281" s="8"/>
      <c r="E281" s="7"/>
      <c r="G281" s="7"/>
      <c r="H281" s="2"/>
    </row>
    <row r="282" spans="1:8" s="6" customFormat="1" ht="12" customHeight="1" x14ac:dyDescent="0.2">
      <c r="A282" s="9"/>
      <c r="B282" s="8"/>
      <c r="E282" s="7"/>
      <c r="G282" s="7"/>
      <c r="H282" s="2"/>
    </row>
    <row r="283" spans="1:8" s="6" customFormat="1" ht="12" customHeight="1" x14ac:dyDescent="0.2">
      <c r="A283" s="9"/>
      <c r="B283" s="8"/>
      <c r="E283" s="7"/>
      <c r="G283" s="7"/>
      <c r="H283" s="2"/>
    </row>
    <row r="284" spans="1:8" s="6" customFormat="1" ht="12" customHeight="1" x14ac:dyDescent="0.2">
      <c r="A284" s="9"/>
      <c r="B284" s="8"/>
      <c r="E284" s="7"/>
      <c r="G284" s="7"/>
      <c r="H284" s="2"/>
    </row>
    <row r="285" spans="1:8" s="6" customFormat="1" ht="12" customHeight="1" x14ac:dyDescent="0.2">
      <c r="A285" s="9"/>
      <c r="B285" s="8"/>
      <c r="E285" s="7"/>
      <c r="G285" s="7"/>
      <c r="H285" s="2"/>
    </row>
    <row r="286" spans="1:8" s="6" customFormat="1" ht="12" customHeight="1" x14ac:dyDescent="0.2">
      <c r="A286" s="9"/>
      <c r="B286" s="8"/>
      <c r="E286" s="7"/>
      <c r="G286" s="7"/>
      <c r="H286" s="2"/>
    </row>
    <row r="287" spans="1:8" s="6" customFormat="1" ht="12" customHeight="1" x14ac:dyDescent="0.2">
      <c r="A287" s="9"/>
      <c r="B287" s="8"/>
      <c r="E287" s="7"/>
      <c r="G287" s="7"/>
      <c r="H287" s="2"/>
    </row>
    <row r="288" spans="1:8" s="6" customFormat="1" ht="12" customHeight="1" x14ac:dyDescent="0.2">
      <c r="A288" s="9"/>
      <c r="B288" s="8"/>
      <c r="E288" s="7"/>
      <c r="G288" s="7"/>
      <c r="H288" s="2"/>
    </row>
    <row r="289" spans="1:8" s="6" customFormat="1" ht="12" customHeight="1" x14ac:dyDescent="0.2">
      <c r="A289" s="9"/>
      <c r="B289" s="8"/>
      <c r="E289" s="7"/>
      <c r="G289" s="7"/>
      <c r="H289" s="2"/>
    </row>
    <row r="290" spans="1:8" s="6" customFormat="1" ht="12" customHeight="1" x14ac:dyDescent="0.2">
      <c r="A290" s="9"/>
      <c r="B290" s="8"/>
      <c r="E290" s="7"/>
      <c r="G290" s="7"/>
      <c r="H290" s="2"/>
    </row>
    <row r="291" spans="1:8" s="6" customFormat="1" ht="12" customHeight="1" x14ac:dyDescent="0.2">
      <c r="A291" s="9"/>
      <c r="B291" s="8"/>
      <c r="E291" s="7"/>
      <c r="G291" s="7"/>
      <c r="H291" s="2"/>
    </row>
    <row r="292" spans="1:8" s="6" customFormat="1" ht="12" customHeight="1" x14ac:dyDescent="0.2">
      <c r="A292" s="9"/>
      <c r="B292" s="8"/>
      <c r="E292" s="7"/>
      <c r="G292" s="7"/>
      <c r="H292" s="2"/>
    </row>
    <row r="293" spans="1:8" s="6" customFormat="1" ht="12" customHeight="1" x14ac:dyDescent="0.2">
      <c r="A293" s="9"/>
      <c r="B293" s="8"/>
      <c r="E293" s="7"/>
      <c r="G293" s="7"/>
      <c r="H293" s="2"/>
    </row>
    <row r="294" spans="1:8" s="6" customFormat="1" ht="12" customHeight="1" x14ac:dyDescent="0.2">
      <c r="A294" s="9"/>
      <c r="B294" s="8"/>
      <c r="E294" s="7"/>
      <c r="G294" s="7"/>
      <c r="H294" s="2"/>
    </row>
    <row r="295" spans="1:8" s="6" customFormat="1" ht="12" customHeight="1" x14ac:dyDescent="0.2">
      <c r="A295" s="9"/>
      <c r="B295" s="8"/>
      <c r="E295" s="7"/>
      <c r="G295" s="7"/>
      <c r="H295" s="2"/>
    </row>
    <row r="296" spans="1:8" s="6" customFormat="1" ht="12" customHeight="1" x14ac:dyDescent="0.2">
      <c r="A296" s="9"/>
      <c r="B296" s="8"/>
      <c r="E296" s="7"/>
      <c r="G296" s="7"/>
      <c r="H296" s="2"/>
    </row>
    <row r="297" spans="1:8" s="6" customFormat="1" ht="12" customHeight="1" x14ac:dyDescent="0.2">
      <c r="A297" s="9"/>
      <c r="B297" s="8"/>
      <c r="E297" s="7"/>
      <c r="G297" s="7"/>
      <c r="H297" s="2"/>
    </row>
    <row r="298" spans="1:8" s="6" customFormat="1" ht="12" customHeight="1" x14ac:dyDescent="0.2">
      <c r="A298" s="9"/>
      <c r="B298" s="8"/>
      <c r="E298" s="7"/>
      <c r="G298" s="7"/>
      <c r="H298" s="2"/>
    </row>
    <row r="299" spans="1:8" s="6" customFormat="1" ht="12" customHeight="1" x14ac:dyDescent="0.2">
      <c r="A299" s="9"/>
      <c r="B299" s="8"/>
      <c r="E299" s="7"/>
      <c r="G299" s="7"/>
      <c r="H299" s="2"/>
    </row>
    <row r="300" spans="1:8" s="6" customFormat="1" ht="12" customHeight="1" x14ac:dyDescent="0.2">
      <c r="A300" s="9"/>
      <c r="B300" s="8"/>
      <c r="E300" s="7"/>
      <c r="G300" s="7"/>
      <c r="H300" s="2"/>
    </row>
    <row r="301" spans="1:8" s="6" customFormat="1" ht="12" customHeight="1" x14ac:dyDescent="0.2">
      <c r="A301" s="9"/>
      <c r="B301" s="8"/>
      <c r="E301" s="7"/>
      <c r="G301" s="7"/>
      <c r="H301" s="2"/>
    </row>
    <row r="302" spans="1:8" s="6" customFormat="1" ht="12" customHeight="1" x14ac:dyDescent="0.2">
      <c r="A302" s="9"/>
      <c r="B302" s="8"/>
      <c r="E302" s="7"/>
      <c r="G302" s="7"/>
      <c r="H302" s="2"/>
    </row>
    <row r="303" spans="1:8" s="6" customFormat="1" ht="12" customHeight="1" x14ac:dyDescent="0.2">
      <c r="A303" s="9"/>
      <c r="B303" s="8"/>
      <c r="E303" s="7"/>
      <c r="G303" s="7"/>
      <c r="H303" s="2"/>
    </row>
    <row r="304" spans="1:8" s="6" customFormat="1" ht="12" customHeight="1" x14ac:dyDescent="0.2">
      <c r="A304" s="9"/>
      <c r="B304" s="8"/>
      <c r="E304" s="7"/>
      <c r="G304" s="7"/>
      <c r="H304" s="2"/>
    </row>
    <row r="305" spans="1:8" s="6" customFormat="1" ht="12" customHeight="1" x14ac:dyDescent="0.2">
      <c r="A305" s="9"/>
      <c r="B305" s="8"/>
      <c r="E305" s="7"/>
      <c r="G305" s="7"/>
      <c r="H305" s="2"/>
    </row>
    <row r="306" spans="1:8" s="6" customFormat="1" ht="12" customHeight="1" x14ac:dyDescent="0.2">
      <c r="A306" s="9"/>
      <c r="B306" s="8"/>
      <c r="E306" s="7"/>
      <c r="G306" s="7"/>
      <c r="H306" s="2"/>
    </row>
    <row r="307" spans="1:8" s="6" customFormat="1" ht="12" customHeight="1" x14ac:dyDescent="0.2">
      <c r="A307" s="9"/>
      <c r="B307" s="8"/>
      <c r="E307" s="7"/>
      <c r="G307" s="7"/>
      <c r="H307" s="2"/>
    </row>
    <row r="308" spans="1:8" s="6" customFormat="1" ht="12" customHeight="1" x14ac:dyDescent="0.2">
      <c r="A308" s="9"/>
      <c r="B308" s="8"/>
      <c r="E308" s="7"/>
      <c r="G308" s="7"/>
      <c r="H308" s="2"/>
    </row>
    <row r="309" spans="1:8" s="6" customFormat="1" ht="12" customHeight="1" x14ac:dyDescent="0.2">
      <c r="A309" s="9"/>
      <c r="B309" s="8"/>
      <c r="E309" s="7"/>
      <c r="G309" s="7"/>
      <c r="H309" s="2"/>
    </row>
    <row r="310" spans="1:8" s="6" customFormat="1" ht="12" customHeight="1" x14ac:dyDescent="0.2">
      <c r="A310" s="9"/>
      <c r="B310" s="8"/>
      <c r="E310" s="7"/>
      <c r="G310" s="7"/>
      <c r="H310" s="2"/>
    </row>
    <row r="311" spans="1:8" s="6" customFormat="1" ht="12" customHeight="1" x14ac:dyDescent="0.2">
      <c r="A311" s="9"/>
      <c r="B311" s="8"/>
      <c r="E311" s="7"/>
      <c r="G311" s="7"/>
      <c r="H311" s="2"/>
    </row>
    <row r="312" spans="1:8" s="6" customFormat="1" ht="12" customHeight="1" x14ac:dyDescent="0.2">
      <c r="A312" s="9"/>
      <c r="B312" s="8"/>
      <c r="E312" s="7"/>
      <c r="G312" s="7"/>
      <c r="H312" s="2"/>
    </row>
  </sheetData>
  <mergeCells count="3">
    <mergeCell ref="A1:H1"/>
    <mergeCell ref="A2:H2"/>
    <mergeCell ref="A3:H3"/>
  </mergeCells>
  <printOptions horizontalCentered="1" verticalCentered="1"/>
  <pageMargins left="0.15748031496062992" right="0.15748031496062992" top="0.62992125984251968" bottom="0.27559055118110237" header="0.15748031496062992" footer="0.19685039370078741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BANDI-CONTRATTI_2021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Alessio De Amicis</cp:lastModifiedBy>
  <dcterms:created xsi:type="dcterms:W3CDTF">2022-01-31T12:11:11Z</dcterms:created>
  <dcterms:modified xsi:type="dcterms:W3CDTF">2022-01-31T14:05:52Z</dcterms:modified>
</cp:coreProperties>
</file>